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ochi - Scacchi\Tornei\Rapidi\Rapidi 2025\CRB 2025-26\"/>
    </mc:Choice>
  </mc:AlternateContent>
  <bookViews>
    <workbookView xWindow="-120" yWindow="-120" windowWidth="20640" windowHeight="11160"/>
  </bookViews>
  <sheets>
    <sheet name="Tabellone" sheetId="3" r:id="rId1"/>
    <sheet name="Anagrafica" sheetId="7" r:id="rId2"/>
    <sheet name="T1" sheetId="6" r:id="rId3"/>
    <sheet name="T2" sheetId="9" r:id="rId4"/>
    <sheet name="T3" sheetId="10" r:id="rId5"/>
    <sheet name="T4" sheetId="11" r:id="rId6"/>
    <sheet name="T5" sheetId="12" r:id="rId7"/>
    <sheet name="T6" sheetId="13" r:id="rId8"/>
    <sheet name="T7" sheetId="14" r:id="rId9"/>
    <sheet name="T8" sheetId="15" r:id="rId10"/>
    <sheet name="T9" sheetId="16" r:id="rId11"/>
    <sheet name="T10" sheetId="17" r:id="rId12"/>
    <sheet name="Fasce" sheetId="2" r:id="rId13"/>
    <sheet name="Regolamento" sheetId="8" r:id="rId14"/>
  </sheets>
  <calcPr calcId="162913"/>
</workbook>
</file>

<file path=xl/calcChain.xml><?xml version="1.0" encoding="utf-8"?>
<calcChain xmlns="http://schemas.openxmlformats.org/spreadsheetml/2006/main">
  <c r="H18" i="17" l="1"/>
  <c r="G18" i="17"/>
  <c r="H17" i="17"/>
  <c r="G17" i="17"/>
  <c r="H16" i="17"/>
  <c r="G16" i="17"/>
  <c r="H15" i="17"/>
  <c r="G15" i="17"/>
  <c r="H14" i="17"/>
  <c r="G14" i="17"/>
  <c r="H13" i="17"/>
  <c r="G13" i="17"/>
  <c r="H12" i="17"/>
  <c r="G12" i="17"/>
  <c r="H11" i="17"/>
  <c r="G11" i="17"/>
  <c r="H10" i="17"/>
  <c r="G10" i="17"/>
  <c r="H9" i="17"/>
  <c r="G9" i="17"/>
  <c r="H8" i="17"/>
  <c r="G8" i="17"/>
  <c r="H7" i="17"/>
  <c r="G7" i="17"/>
  <c r="H6" i="17"/>
  <c r="G6" i="17"/>
  <c r="H5" i="17"/>
  <c r="G5" i="17"/>
  <c r="BJ52" i="3" l="1"/>
  <c r="D28" i="17"/>
  <c r="J17" i="17" s="1"/>
  <c r="J6" i="17"/>
  <c r="J14" i="17"/>
  <c r="AD65" i="3"/>
  <c r="E45" i="3"/>
  <c r="E41" i="3"/>
  <c r="E52" i="3"/>
  <c r="C52" i="3" s="1"/>
  <c r="E65" i="3"/>
  <c r="C65" i="3" s="1"/>
  <c r="E43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W76" i="3" s="1"/>
  <c r="BB76" i="3"/>
  <c r="BA76" i="3"/>
  <c r="AS76" i="3"/>
  <c r="AR76" i="3"/>
  <c r="AQ76" i="3"/>
  <c r="AP76" i="3"/>
  <c r="AO76" i="3"/>
  <c r="AN76" i="3"/>
  <c r="AM76" i="3"/>
  <c r="AL76" i="3"/>
  <c r="AU76" i="3" s="1"/>
  <c r="AK76" i="3"/>
  <c r="AJ76" i="3"/>
  <c r="AD76" i="3"/>
  <c r="AA76" i="3"/>
  <c r="F76" i="3"/>
  <c r="C76" i="3"/>
  <c r="CG76" i="3" s="1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CA75" i="3" s="1"/>
  <c r="BB75" i="3"/>
  <c r="BA75" i="3"/>
  <c r="AS75" i="3"/>
  <c r="AR75" i="3"/>
  <c r="AQ75" i="3"/>
  <c r="AP75" i="3"/>
  <c r="AO75" i="3"/>
  <c r="AN75" i="3"/>
  <c r="AM75" i="3"/>
  <c r="AL75" i="3"/>
  <c r="AK75" i="3"/>
  <c r="AU75" i="3" s="1"/>
  <c r="AJ75" i="3"/>
  <c r="AD75" i="3"/>
  <c r="AA75" i="3"/>
  <c r="F75" i="3"/>
  <c r="C75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CB74" i="3" s="1"/>
  <c r="BA74" i="3"/>
  <c r="AS74" i="3"/>
  <c r="AR74" i="3"/>
  <c r="AQ74" i="3"/>
  <c r="AP74" i="3"/>
  <c r="AO74" i="3"/>
  <c r="AN74" i="3"/>
  <c r="AM74" i="3"/>
  <c r="AL74" i="3"/>
  <c r="AK74" i="3"/>
  <c r="AJ74" i="3"/>
  <c r="AD74" i="3"/>
  <c r="AA74" i="3"/>
  <c r="F74" i="3"/>
  <c r="C74" i="3"/>
  <c r="CG74" i="3" s="1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CC73" i="3" s="1"/>
  <c r="AS73" i="3"/>
  <c r="AR73" i="3"/>
  <c r="AQ73" i="3"/>
  <c r="AP73" i="3"/>
  <c r="AO73" i="3"/>
  <c r="AN73" i="3"/>
  <c r="AM73" i="3"/>
  <c r="AL73" i="3"/>
  <c r="AX73" i="3" s="1"/>
  <c r="AK73" i="3"/>
  <c r="AJ73" i="3"/>
  <c r="AD73" i="3"/>
  <c r="AA73" i="3"/>
  <c r="F73" i="3"/>
  <c r="D73" i="3"/>
  <c r="C73" i="3"/>
  <c r="CG73" i="3" s="1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S72" i="3"/>
  <c r="AR72" i="3"/>
  <c r="AQ72" i="3"/>
  <c r="AP72" i="3"/>
  <c r="AO72" i="3"/>
  <c r="AN72" i="3"/>
  <c r="AM72" i="3"/>
  <c r="AL72" i="3"/>
  <c r="AK72" i="3"/>
  <c r="AU72" i="3" s="1"/>
  <c r="AJ72" i="3"/>
  <c r="AD72" i="3"/>
  <c r="AA72" i="3"/>
  <c r="F72" i="3"/>
  <c r="C72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CB33" i="3" s="1"/>
  <c r="BA33" i="3"/>
  <c r="AS33" i="3"/>
  <c r="AR33" i="3"/>
  <c r="AQ33" i="3"/>
  <c r="AP33" i="3"/>
  <c r="AO33" i="3"/>
  <c r="AN33" i="3"/>
  <c r="AM33" i="3"/>
  <c r="AL33" i="3"/>
  <c r="AK33" i="3"/>
  <c r="AJ33" i="3"/>
  <c r="AD33" i="3"/>
  <c r="AA33" i="3"/>
  <c r="C33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S45" i="3"/>
  <c r="AR45" i="3"/>
  <c r="AQ45" i="3"/>
  <c r="AP45" i="3"/>
  <c r="AO45" i="3"/>
  <c r="AN45" i="3"/>
  <c r="AM45" i="3"/>
  <c r="AL45" i="3"/>
  <c r="AK45" i="3"/>
  <c r="AJ45" i="3"/>
  <c r="AD45" i="3"/>
  <c r="AA45" i="3"/>
  <c r="C45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S41" i="3"/>
  <c r="AR41" i="3"/>
  <c r="AQ41" i="3"/>
  <c r="AP41" i="3"/>
  <c r="AO41" i="3"/>
  <c r="AN41" i="3"/>
  <c r="AM41" i="3"/>
  <c r="AL41" i="3"/>
  <c r="AK41" i="3"/>
  <c r="AJ41" i="3"/>
  <c r="AD41" i="3"/>
  <c r="AA41" i="3"/>
  <c r="C41" i="3"/>
  <c r="BT52" i="3"/>
  <c r="BS52" i="3"/>
  <c r="BR52" i="3"/>
  <c r="BQ52" i="3"/>
  <c r="BP52" i="3"/>
  <c r="BO52" i="3"/>
  <c r="BN52" i="3"/>
  <c r="BM52" i="3"/>
  <c r="BL52" i="3"/>
  <c r="BK52" i="3"/>
  <c r="BI52" i="3"/>
  <c r="BH52" i="3"/>
  <c r="BG52" i="3"/>
  <c r="BF52" i="3"/>
  <c r="BE52" i="3"/>
  <c r="BD52" i="3"/>
  <c r="BC52" i="3"/>
  <c r="BB52" i="3"/>
  <c r="BA52" i="3"/>
  <c r="AR52" i="3"/>
  <c r="AQ52" i="3"/>
  <c r="AP52" i="3"/>
  <c r="AO52" i="3"/>
  <c r="AN52" i="3"/>
  <c r="AM52" i="3"/>
  <c r="AL52" i="3"/>
  <c r="AK52" i="3"/>
  <c r="AJ52" i="3"/>
  <c r="BT65" i="3"/>
  <c r="BS65" i="3"/>
  <c r="BR65" i="3"/>
  <c r="BQ65" i="3"/>
  <c r="BP65" i="3"/>
  <c r="BO65" i="3"/>
  <c r="BN65" i="3"/>
  <c r="BM65" i="3"/>
  <c r="BL65" i="3"/>
  <c r="BK65" i="3"/>
  <c r="BJ65" i="3"/>
  <c r="BH65" i="3"/>
  <c r="BG65" i="3"/>
  <c r="BF65" i="3"/>
  <c r="BE65" i="3"/>
  <c r="BD65" i="3"/>
  <c r="BC65" i="3"/>
  <c r="BB65" i="3"/>
  <c r="BA65" i="3"/>
  <c r="AS65" i="3"/>
  <c r="AR65" i="3"/>
  <c r="AQ65" i="3"/>
  <c r="AP65" i="3"/>
  <c r="AO65" i="3"/>
  <c r="AN65" i="3"/>
  <c r="AM65" i="3"/>
  <c r="AL65" i="3"/>
  <c r="AK65" i="3"/>
  <c r="AJ65" i="3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8" i="16"/>
  <c r="G8" i="16"/>
  <c r="H7" i="16"/>
  <c r="G7" i="16"/>
  <c r="H6" i="16"/>
  <c r="G6" i="16"/>
  <c r="H5" i="16"/>
  <c r="G5" i="16"/>
  <c r="AW45" i="3" l="1"/>
  <c r="AS52" i="3"/>
  <c r="AA52" i="3"/>
  <c r="AD52" i="3"/>
  <c r="CG52" i="3" s="1"/>
  <c r="CG45" i="3"/>
  <c r="J16" i="17"/>
  <c r="J12" i="17"/>
  <c r="J13" i="17"/>
  <c r="J10" i="17"/>
  <c r="J5" i="17"/>
  <c r="J11" i="17"/>
  <c r="J8" i="17"/>
  <c r="J18" i="17"/>
  <c r="J9" i="17"/>
  <c r="J15" i="17"/>
  <c r="J7" i="17"/>
  <c r="AW33" i="3"/>
  <c r="CB72" i="3"/>
  <c r="AV73" i="3"/>
  <c r="CA73" i="3"/>
  <c r="AU74" i="3"/>
  <c r="CC75" i="3"/>
  <c r="AW76" i="3"/>
  <c r="AU33" i="3"/>
  <c r="CC33" i="3"/>
  <c r="CG72" i="3"/>
  <c r="AV72" i="3"/>
  <c r="CA72" i="3"/>
  <c r="AU73" i="3"/>
  <c r="AT74" i="3"/>
  <c r="CC74" i="3"/>
  <c r="CG75" i="3"/>
  <c r="AV75" i="3"/>
  <c r="CB75" i="3"/>
  <c r="CB76" i="3"/>
  <c r="CG33" i="3"/>
  <c r="AV33" i="3"/>
  <c r="CA33" i="3"/>
  <c r="AX72" i="3"/>
  <c r="CC72" i="3"/>
  <c r="CB73" i="3"/>
  <c r="D74" i="3"/>
  <c r="AV74" i="3"/>
  <c r="CA74" i="3"/>
  <c r="AT75" i="3"/>
  <c r="AG75" i="3" s="1"/>
  <c r="AX75" i="3"/>
  <c r="D75" i="3"/>
  <c r="D76" i="3"/>
  <c r="D72" i="3"/>
  <c r="AT52" i="3"/>
  <c r="CC45" i="3"/>
  <c r="AV41" i="3"/>
  <c r="CB45" i="3"/>
  <c r="AV45" i="3"/>
  <c r="BX45" i="3"/>
  <c r="BW52" i="3"/>
  <c r="CD41" i="3"/>
  <c r="AU45" i="3"/>
  <c r="AU52" i="3"/>
  <c r="AW65" i="3"/>
  <c r="CG41" i="3"/>
  <c r="CB41" i="3"/>
  <c r="AA65" i="3"/>
  <c r="AU65" i="3"/>
  <c r="BI65" i="3"/>
  <c r="CA65" i="3" s="1"/>
  <c r="CG65" i="3"/>
  <c r="AT65" i="3"/>
  <c r="CB65" i="3"/>
  <c r="AX52" i="3"/>
  <c r="AX65" i="3"/>
  <c r="AV52" i="3"/>
  <c r="CC52" i="3"/>
  <c r="AW41" i="3"/>
  <c r="CB52" i="3"/>
  <c r="BX52" i="3"/>
  <c r="AV65" i="3"/>
  <c r="CC65" i="3"/>
  <c r="AW52" i="3"/>
  <c r="CD52" i="3"/>
  <c r="CA52" i="3"/>
  <c r="AU41" i="3"/>
  <c r="AX41" i="3"/>
  <c r="AT41" i="3"/>
  <c r="CC41" i="3"/>
  <c r="AY74" i="3"/>
  <c r="AY75" i="3"/>
  <c r="BW41" i="3"/>
  <c r="AX45" i="3"/>
  <c r="BW45" i="3"/>
  <c r="AX33" i="3"/>
  <c r="BW33" i="3"/>
  <c r="AT72" i="3"/>
  <c r="BW72" i="3"/>
  <c r="AX74" i="3"/>
  <c r="BW74" i="3"/>
  <c r="BW75" i="3"/>
  <c r="AT76" i="3"/>
  <c r="BY65" i="3"/>
  <c r="BU52" i="3"/>
  <c r="BY52" i="3"/>
  <c r="BU41" i="3"/>
  <c r="BY41" i="3"/>
  <c r="BU45" i="3"/>
  <c r="BY45" i="3"/>
  <c r="BU33" i="3"/>
  <c r="BY33" i="3"/>
  <c r="BU72" i="3"/>
  <c r="BY72" i="3"/>
  <c r="BU73" i="3"/>
  <c r="BY73" i="3"/>
  <c r="BU74" i="3"/>
  <c r="BY74" i="3"/>
  <c r="BU75" i="3"/>
  <c r="BY75" i="3"/>
  <c r="AV76" i="3"/>
  <c r="BU76" i="3"/>
  <c r="BY76" i="3"/>
  <c r="CC76" i="3"/>
  <c r="CA41" i="3"/>
  <c r="AT45" i="3"/>
  <c r="CA45" i="3"/>
  <c r="AT33" i="3"/>
  <c r="AT73" i="3"/>
  <c r="BW73" i="3"/>
  <c r="BZ65" i="3"/>
  <c r="BV52" i="3"/>
  <c r="BZ52" i="3"/>
  <c r="BV41" i="3"/>
  <c r="BZ41" i="3"/>
  <c r="BV45" i="3"/>
  <c r="BZ45" i="3"/>
  <c r="CD45" i="3"/>
  <c r="BV33" i="3"/>
  <c r="BZ33" i="3"/>
  <c r="CD33" i="3"/>
  <c r="AW72" i="3"/>
  <c r="BV72" i="3"/>
  <c r="BZ72" i="3"/>
  <c r="CD72" i="3"/>
  <c r="AW73" i="3"/>
  <c r="BV73" i="3"/>
  <c r="BZ73" i="3"/>
  <c r="CD73" i="3"/>
  <c r="AW74" i="3"/>
  <c r="AG74" i="3" s="1"/>
  <c r="BV74" i="3"/>
  <c r="BZ74" i="3"/>
  <c r="CD74" i="3"/>
  <c r="AW75" i="3"/>
  <c r="AF75" i="3" s="1"/>
  <c r="AB75" i="3" s="1"/>
  <c r="BV75" i="3"/>
  <c r="BZ75" i="3"/>
  <c r="CD75" i="3"/>
  <c r="BV76" i="3"/>
  <c r="BZ76" i="3"/>
  <c r="CD76" i="3"/>
  <c r="CA76" i="3"/>
  <c r="AX76" i="3"/>
  <c r="BX41" i="3"/>
  <c r="BX33" i="3"/>
  <c r="BX72" i="3"/>
  <c r="BX73" i="3"/>
  <c r="BX74" i="3"/>
  <c r="BX75" i="3"/>
  <c r="BX76" i="3"/>
  <c r="I18" i="16"/>
  <c r="I19" i="16"/>
  <c r="D29" i="16"/>
  <c r="J18" i="16" s="1"/>
  <c r="I17" i="16"/>
  <c r="E39" i="3"/>
  <c r="E70" i="3"/>
  <c r="E42" i="3"/>
  <c r="G15" i="15"/>
  <c r="H15" i="15"/>
  <c r="H16" i="15"/>
  <c r="G16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BX65" i="3" l="1"/>
  <c r="CD65" i="3"/>
  <c r="BV65" i="3"/>
  <c r="BU65" i="3"/>
  <c r="AF52" i="3"/>
  <c r="AB52" i="3" s="1"/>
  <c r="CE45" i="3"/>
  <c r="AY52" i="3"/>
  <c r="F52" i="3"/>
  <c r="CE52" i="3"/>
  <c r="BW65" i="3"/>
  <c r="AI76" i="3"/>
  <c r="AH76" i="3"/>
  <c r="AC76" i="3" s="1"/>
  <c r="AG65" i="3"/>
  <c r="AF65" i="3"/>
  <c r="AY65" i="3"/>
  <c r="CE75" i="3"/>
  <c r="CE73" i="3"/>
  <c r="CE72" i="3"/>
  <c r="AI74" i="3"/>
  <c r="AH74" i="3"/>
  <c r="AC74" i="3" s="1"/>
  <c r="AI72" i="3"/>
  <c r="AH72" i="3"/>
  <c r="AC72" i="3" s="1"/>
  <c r="AI52" i="3"/>
  <c r="AH52" i="3"/>
  <c r="AC52" i="3" s="1"/>
  <c r="AY72" i="3"/>
  <c r="AG72" i="3"/>
  <c r="AF72" i="3"/>
  <c r="AB72" i="3" s="1"/>
  <c r="CE76" i="3"/>
  <c r="CE41" i="3"/>
  <c r="CE65" i="3"/>
  <c r="AY33" i="3"/>
  <c r="AG33" i="3"/>
  <c r="AF33" i="3"/>
  <c r="AF74" i="3"/>
  <c r="AB74" i="3" s="1"/>
  <c r="AY41" i="3"/>
  <c r="AG41" i="3"/>
  <c r="AF41" i="3"/>
  <c r="AG52" i="3"/>
  <c r="AY45" i="3"/>
  <c r="AG45" i="3"/>
  <c r="AF45" i="3"/>
  <c r="AY76" i="3"/>
  <c r="AG76" i="3"/>
  <c r="AF76" i="3"/>
  <c r="AB76" i="3" s="1"/>
  <c r="CE74" i="3"/>
  <c r="CE33" i="3"/>
  <c r="AY73" i="3"/>
  <c r="AG73" i="3"/>
  <c r="AF73" i="3"/>
  <c r="AB73" i="3" s="1"/>
  <c r="AI45" i="3"/>
  <c r="AH45" i="3"/>
  <c r="AC45" i="3" s="1"/>
  <c r="AI75" i="3"/>
  <c r="AH75" i="3"/>
  <c r="AC75" i="3" s="1"/>
  <c r="AI73" i="3"/>
  <c r="AH73" i="3"/>
  <c r="AC73" i="3" s="1"/>
  <c r="AI33" i="3"/>
  <c r="AH33" i="3"/>
  <c r="AC33" i="3" s="1"/>
  <c r="AI41" i="3"/>
  <c r="AH41" i="3"/>
  <c r="AC41" i="3" s="1"/>
  <c r="J14" i="16"/>
  <c r="J8" i="16"/>
  <c r="J15" i="16"/>
  <c r="K18" i="16"/>
  <c r="J16" i="16"/>
  <c r="J5" i="16"/>
  <c r="J9" i="16"/>
  <c r="J17" i="16"/>
  <c r="J12" i="16"/>
  <c r="J7" i="16"/>
  <c r="J13" i="16"/>
  <c r="J19" i="16"/>
  <c r="K19" i="16" s="1"/>
  <c r="J6" i="16"/>
  <c r="J10" i="16"/>
  <c r="J11" i="16"/>
  <c r="K17" i="16"/>
  <c r="D26" i="15"/>
  <c r="J8" i="15" s="1"/>
  <c r="E71" i="3"/>
  <c r="E34" i="3"/>
  <c r="E25" i="3"/>
  <c r="E20" i="3"/>
  <c r="E49" i="3"/>
  <c r="E51" i="3"/>
  <c r="E68" i="3"/>
  <c r="E47" i="3"/>
  <c r="E66" i="3"/>
  <c r="E69" i="3"/>
  <c r="E67" i="3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6" i="14"/>
  <c r="G6" i="14"/>
  <c r="H5" i="14"/>
  <c r="G5" i="14"/>
  <c r="AH65" i="3" l="1"/>
  <c r="AC65" i="3" s="1"/>
  <c r="AB33" i="3"/>
  <c r="F33" i="3"/>
  <c r="AI65" i="3"/>
  <c r="AB65" i="3"/>
  <c r="F65" i="3"/>
  <c r="AB45" i="3"/>
  <c r="F45" i="3"/>
  <c r="AB41" i="3"/>
  <c r="F41" i="3"/>
  <c r="J5" i="15"/>
  <c r="J14" i="15"/>
  <c r="J9" i="15"/>
  <c r="J7" i="15"/>
  <c r="J15" i="15"/>
  <c r="J13" i="15"/>
  <c r="J6" i="15"/>
  <c r="J12" i="15"/>
  <c r="J11" i="15"/>
  <c r="J10" i="15"/>
  <c r="J16" i="15"/>
  <c r="J6" i="14"/>
  <c r="D32" i="14"/>
  <c r="J15" i="14"/>
  <c r="J19" i="14"/>
  <c r="J11" i="14"/>
  <c r="J9" i="14"/>
  <c r="J7" i="14"/>
  <c r="J5" i="14"/>
  <c r="J21" i="14"/>
  <c r="J17" i="14"/>
  <c r="J13" i="14"/>
  <c r="J8" i="14"/>
  <c r="J10" i="14"/>
  <c r="J12" i="14"/>
  <c r="J14" i="14"/>
  <c r="J16" i="14"/>
  <c r="J18" i="14"/>
  <c r="J20" i="14"/>
  <c r="J22" i="14"/>
  <c r="F79" i="3"/>
  <c r="F78" i="3"/>
  <c r="F77" i="3"/>
  <c r="E63" i="3"/>
  <c r="E64" i="3"/>
  <c r="E44" i="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D31" i="13" l="1"/>
  <c r="J17" i="13" s="1"/>
  <c r="J16" i="13"/>
  <c r="E59" i="3"/>
  <c r="E55" i="3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J19" i="13" l="1"/>
  <c r="J8" i="13"/>
  <c r="J15" i="13"/>
  <c r="J11" i="13"/>
  <c r="J10" i="13"/>
  <c r="J18" i="13"/>
  <c r="J13" i="13"/>
  <c r="J7" i="13"/>
  <c r="J12" i="13"/>
  <c r="J20" i="13"/>
  <c r="J9" i="13"/>
  <c r="J5" i="13"/>
  <c r="J6" i="13"/>
  <c r="J14" i="13"/>
  <c r="J21" i="13"/>
  <c r="D32" i="12"/>
  <c r="J22" i="12" s="1"/>
  <c r="J8" i="12"/>
  <c r="D26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7" i="11"/>
  <c r="H7" i="11"/>
  <c r="G7" i="11"/>
  <c r="I6" i="11"/>
  <c r="H6" i="11"/>
  <c r="G6" i="11"/>
  <c r="I5" i="11"/>
  <c r="H5" i="11"/>
  <c r="G5" i="11"/>
  <c r="J19" i="12" l="1"/>
  <c r="J11" i="12"/>
  <c r="J10" i="12"/>
  <c r="J17" i="12"/>
  <c r="J9" i="12"/>
  <c r="J12" i="12"/>
  <c r="J14" i="12"/>
  <c r="J5" i="12"/>
  <c r="J15" i="12"/>
  <c r="J7" i="12"/>
  <c r="J16" i="12"/>
  <c r="J18" i="12"/>
  <c r="J21" i="12"/>
  <c r="J13" i="12"/>
  <c r="J6" i="12"/>
  <c r="J20" i="12"/>
  <c r="D27" i="11"/>
  <c r="J5" i="11" s="1"/>
  <c r="K5" i="11" s="1"/>
  <c r="E62" i="3"/>
  <c r="E60" i="3"/>
  <c r="E28" i="3"/>
  <c r="E18" i="3"/>
  <c r="E50" i="3"/>
  <c r="E22" i="3"/>
  <c r="E12" i="3"/>
  <c r="E40" i="3"/>
  <c r="E38" i="3"/>
  <c r="E37" i="3"/>
  <c r="E32" i="3"/>
  <c r="I30" i="10"/>
  <c r="H30" i="10"/>
  <c r="G30" i="10"/>
  <c r="I29" i="10"/>
  <c r="H29" i="10"/>
  <c r="G29" i="10"/>
  <c r="I28" i="10"/>
  <c r="H28" i="10"/>
  <c r="G28" i="10"/>
  <c r="I27" i="10"/>
  <c r="H27" i="10"/>
  <c r="G27" i="10"/>
  <c r="I26" i="10"/>
  <c r="H26" i="10"/>
  <c r="G26" i="10"/>
  <c r="I25" i="10"/>
  <c r="H25" i="10"/>
  <c r="G25" i="10"/>
  <c r="I24" i="10"/>
  <c r="H24" i="10"/>
  <c r="G24" i="10"/>
  <c r="I23" i="10"/>
  <c r="H23" i="10"/>
  <c r="G23" i="10"/>
  <c r="I22" i="10"/>
  <c r="H22" i="10"/>
  <c r="G22" i="10"/>
  <c r="I21" i="10"/>
  <c r="H21" i="10"/>
  <c r="G21" i="10"/>
  <c r="I20" i="10"/>
  <c r="H20" i="10"/>
  <c r="G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I9" i="10"/>
  <c r="H9" i="10"/>
  <c r="G9" i="10"/>
  <c r="I8" i="10"/>
  <c r="H8" i="10"/>
  <c r="G8" i="10"/>
  <c r="I7" i="10"/>
  <c r="H7" i="10"/>
  <c r="G7" i="10"/>
  <c r="I6" i="10"/>
  <c r="H6" i="10"/>
  <c r="G6" i="10"/>
  <c r="J17" i="11" l="1"/>
  <c r="K17" i="11" s="1"/>
  <c r="J15" i="11"/>
  <c r="K15" i="11" s="1"/>
  <c r="J9" i="11"/>
  <c r="K9" i="11" s="1"/>
  <c r="J14" i="11"/>
  <c r="K14" i="11" s="1"/>
  <c r="J11" i="11"/>
  <c r="K11" i="11" s="1"/>
  <c r="J13" i="11"/>
  <c r="K13" i="11" s="1"/>
  <c r="J10" i="11"/>
  <c r="K10" i="11" s="1"/>
  <c r="J7" i="11"/>
  <c r="K7" i="11" s="1"/>
  <c r="J8" i="11"/>
  <c r="K8" i="11" s="1"/>
  <c r="J12" i="11"/>
  <c r="K12" i="11" s="1"/>
  <c r="J6" i="11"/>
  <c r="K6" i="11" s="1"/>
  <c r="J16" i="11"/>
  <c r="K16" i="11" s="1"/>
  <c r="J14" i="10"/>
  <c r="K14" i="10" s="1"/>
  <c r="J9" i="10"/>
  <c r="K9" i="10" s="1"/>
  <c r="J25" i="10"/>
  <c r="K25" i="10" s="1"/>
  <c r="H5" i="10"/>
  <c r="D40" i="10" s="1"/>
  <c r="J30" i="10" s="1"/>
  <c r="K30" i="10" s="1"/>
  <c r="G5" i="10"/>
  <c r="J21" i="10" l="1"/>
  <c r="K21" i="10" s="1"/>
  <c r="J26" i="10"/>
  <c r="K26" i="10" s="1"/>
  <c r="J6" i="10"/>
  <c r="K6" i="10" s="1"/>
  <c r="J17" i="10"/>
  <c r="K17" i="10" s="1"/>
  <c r="J22" i="10"/>
  <c r="K22" i="10" s="1"/>
  <c r="J27" i="10"/>
  <c r="K27" i="10" s="1"/>
  <c r="J23" i="10"/>
  <c r="K23" i="10" s="1"/>
  <c r="J19" i="10"/>
  <c r="K19" i="10" s="1"/>
  <c r="J15" i="10"/>
  <c r="K15" i="10" s="1"/>
  <c r="J11" i="10"/>
  <c r="K11" i="10" s="1"/>
  <c r="J7" i="10"/>
  <c r="K7" i="10" s="1"/>
  <c r="J24" i="10"/>
  <c r="K24" i="10" s="1"/>
  <c r="J8" i="10"/>
  <c r="K8" i="10" s="1"/>
  <c r="J20" i="10"/>
  <c r="K20" i="10" s="1"/>
  <c r="J16" i="10"/>
  <c r="K16" i="10" s="1"/>
  <c r="J12" i="10"/>
  <c r="K12" i="10" s="1"/>
  <c r="J28" i="10"/>
  <c r="K28" i="10" s="1"/>
  <c r="J29" i="10"/>
  <c r="K29" i="10" s="1"/>
  <c r="J13" i="10"/>
  <c r="K13" i="10" s="1"/>
  <c r="J18" i="10"/>
  <c r="K18" i="10" s="1"/>
  <c r="J10" i="10"/>
  <c r="K10" i="10" s="1"/>
  <c r="J5" i="10"/>
  <c r="G22" i="9"/>
  <c r="G21" i="9"/>
  <c r="G20" i="9"/>
  <c r="G19" i="9"/>
  <c r="G18" i="9"/>
  <c r="G17" i="9"/>
  <c r="G16" i="9"/>
  <c r="G15" i="9"/>
  <c r="G14" i="9"/>
  <c r="G12" i="9"/>
  <c r="G13" i="9"/>
  <c r="G11" i="9"/>
  <c r="G10" i="9"/>
  <c r="G9" i="9"/>
  <c r="G8" i="9"/>
  <c r="G7" i="9"/>
  <c r="G6" i="9"/>
  <c r="G5" i="9"/>
  <c r="G14" i="6"/>
  <c r="G13" i="6"/>
  <c r="G12" i="6"/>
  <c r="G11" i="6"/>
  <c r="G10" i="6"/>
  <c r="G9" i="6"/>
  <c r="G8" i="6"/>
  <c r="G7" i="6"/>
  <c r="G6" i="6"/>
  <c r="G5" i="6"/>
  <c r="E58" i="3" l="1"/>
  <c r="E35" i="3"/>
  <c r="E57" i="3"/>
  <c r="E31" i="3"/>
  <c r="E21" i="3"/>
  <c r="E19" i="3"/>
  <c r="E53" i="3"/>
  <c r="E61" i="3"/>
  <c r="E11" i="3"/>
  <c r="E54" i="3"/>
  <c r="E14" i="3"/>
  <c r="E36" i="3"/>
  <c r="E13" i="3"/>
  <c r="E26" i="3"/>
  <c r="E48" i="3"/>
  <c r="E56" i="3"/>
  <c r="E17" i="3"/>
  <c r="E16" i="3"/>
  <c r="E46" i="3"/>
  <c r="E23" i="3"/>
  <c r="E15" i="3"/>
  <c r="E29" i="3"/>
  <c r="E10" i="3"/>
  <c r="I22" i="9" l="1"/>
  <c r="H22" i="9"/>
  <c r="I21" i="9"/>
  <c r="H21" i="9"/>
  <c r="J21" i="9" s="1"/>
  <c r="K21" i="9" s="1"/>
  <c r="I20" i="9"/>
  <c r="H20" i="9"/>
  <c r="I19" i="9"/>
  <c r="H19" i="9"/>
  <c r="J19" i="9" s="1"/>
  <c r="K19" i="9" s="1"/>
  <c r="I18" i="9"/>
  <c r="H18" i="9"/>
  <c r="I17" i="9"/>
  <c r="H17" i="9"/>
  <c r="J17" i="9" s="1"/>
  <c r="K17" i="9" s="1"/>
  <c r="I16" i="9"/>
  <c r="H16" i="9"/>
  <c r="I15" i="9"/>
  <c r="H15" i="9"/>
  <c r="J15" i="9" s="1"/>
  <c r="K15" i="9" s="1"/>
  <c r="I14" i="9"/>
  <c r="H14" i="9"/>
  <c r="I13" i="9"/>
  <c r="H13" i="9"/>
  <c r="J13" i="9" s="1"/>
  <c r="K13" i="9" s="1"/>
  <c r="I12" i="9"/>
  <c r="H12" i="9"/>
  <c r="I11" i="9"/>
  <c r="H11" i="9"/>
  <c r="J11" i="9" s="1"/>
  <c r="K11" i="9" s="1"/>
  <c r="I10" i="9"/>
  <c r="H10" i="9"/>
  <c r="I9" i="9"/>
  <c r="H9" i="9"/>
  <c r="J9" i="9" s="1"/>
  <c r="K9" i="9" s="1"/>
  <c r="I8" i="9"/>
  <c r="H8" i="9"/>
  <c r="I7" i="9"/>
  <c r="H7" i="9"/>
  <c r="J7" i="9" s="1"/>
  <c r="K7" i="9" s="1"/>
  <c r="H6" i="9"/>
  <c r="H5" i="9"/>
  <c r="D32" i="9" s="1"/>
  <c r="J22" i="9" s="1"/>
  <c r="K22" i="9" l="1"/>
  <c r="J8" i="9"/>
  <c r="K8" i="9" s="1"/>
  <c r="J10" i="9"/>
  <c r="K10" i="9" s="1"/>
  <c r="J12" i="9"/>
  <c r="K12" i="9" s="1"/>
  <c r="J14" i="9"/>
  <c r="K14" i="9" s="1"/>
  <c r="J16" i="9"/>
  <c r="K16" i="9" s="1"/>
  <c r="J18" i="9"/>
  <c r="K18" i="9" s="1"/>
  <c r="J20" i="9"/>
  <c r="K20" i="9" s="1"/>
  <c r="J6" i="9"/>
  <c r="J5" i="9"/>
  <c r="I17" i="17" l="1"/>
  <c r="K17" i="17" s="1"/>
  <c r="H14" i="6"/>
  <c r="H13" i="6"/>
  <c r="H12" i="6"/>
  <c r="H11" i="6"/>
  <c r="H10" i="6"/>
  <c r="H9" i="6"/>
  <c r="H8" i="6"/>
  <c r="H7" i="6"/>
  <c r="H6" i="6"/>
  <c r="H5" i="6"/>
  <c r="I18" i="17" l="1"/>
  <c r="K18" i="17" s="1"/>
  <c r="I6" i="17"/>
  <c r="K6" i="17" s="1"/>
  <c r="I8" i="17"/>
  <c r="K8" i="17" s="1"/>
  <c r="I7" i="17"/>
  <c r="K7" i="17" s="1"/>
  <c r="I9" i="17"/>
  <c r="K9" i="17" s="1"/>
  <c r="D27" i="17"/>
  <c r="I10" i="17"/>
  <c r="K10" i="17" s="1"/>
  <c r="I5" i="17"/>
  <c r="K5" i="17" s="1"/>
  <c r="I14" i="17"/>
  <c r="K14" i="17" s="1"/>
  <c r="I15" i="17"/>
  <c r="K15" i="17" s="1"/>
  <c r="I16" i="17"/>
  <c r="K16" i="17" s="1"/>
  <c r="I12" i="17"/>
  <c r="K12" i="17" s="1"/>
  <c r="I11" i="17"/>
  <c r="K11" i="17" s="1"/>
  <c r="I13" i="17"/>
  <c r="K13" i="17" s="1"/>
  <c r="D24" i="6"/>
  <c r="I14" i="16" l="1"/>
  <c r="K14" i="16" s="1"/>
  <c r="I16" i="16"/>
  <c r="K16" i="16" s="1"/>
  <c r="D31" i="9"/>
  <c r="J13" i="6"/>
  <c r="J11" i="6"/>
  <c r="J7" i="6"/>
  <c r="J14" i="6"/>
  <c r="J12" i="6"/>
  <c r="J8" i="6"/>
  <c r="J9" i="6"/>
  <c r="J6" i="6"/>
  <c r="J5" i="6"/>
  <c r="J10" i="6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S79" i="3"/>
  <c r="AR79" i="3"/>
  <c r="AQ79" i="3"/>
  <c r="AP79" i="3"/>
  <c r="AO79" i="3"/>
  <c r="AN79" i="3"/>
  <c r="AM79" i="3"/>
  <c r="AL79" i="3"/>
  <c r="AK79" i="3"/>
  <c r="AJ79" i="3"/>
  <c r="AD79" i="3"/>
  <c r="AA79" i="3"/>
  <c r="C79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S78" i="3"/>
  <c r="AR78" i="3"/>
  <c r="AQ78" i="3"/>
  <c r="AP78" i="3"/>
  <c r="AO78" i="3"/>
  <c r="AN78" i="3"/>
  <c r="AM78" i="3"/>
  <c r="AL78" i="3"/>
  <c r="AK78" i="3"/>
  <c r="AJ78" i="3"/>
  <c r="AD78" i="3"/>
  <c r="AA78" i="3"/>
  <c r="C78" i="3"/>
  <c r="D78" i="3" s="1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S77" i="3"/>
  <c r="AR77" i="3"/>
  <c r="AQ77" i="3"/>
  <c r="AP77" i="3"/>
  <c r="AO77" i="3"/>
  <c r="AN77" i="3"/>
  <c r="AM77" i="3"/>
  <c r="AL77" i="3"/>
  <c r="AK77" i="3"/>
  <c r="AJ77" i="3"/>
  <c r="AD77" i="3"/>
  <c r="AA77" i="3"/>
  <c r="C77" i="3"/>
  <c r="D77" i="3" s="1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S43" i="3"/>
  <c r="AR43" i="3"/>
  <c r="AQ43" i="3"/>
  <c r="AP43" i="3"/>
  <c r="AO43" i="3"/>
  <c r="AN43" i="3"/>
  <c r="AM43" i="3"/>
  <c r="AL43" i="3"/>
  <c r="AK43" i="3"/>
  <c r="AJ43" i="3"/>
  <c r="AD43" i="3"/>
  <c r="AA43" i="3"/>
  <c r="C43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S39" i="3"/>
  <c r="AR39" i="3"/>
  <c r="AQ39" i="3"/>
  <c r="AP39" i="3"/>
  <c r="AO39" i="3"/>
  <c r="AN39" i="3"/>
  <c r="AM39" i="3"/>
  <c r="AL39" i="3"/>
  <c r="AK39" i="3"/>
  <c r="AJ39" i="3"/>
  <c r="AD39" i="3"/>
  <c r="AA39" i="3"/>
  <c r="C39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S70" i="3"/>
  <c r="AR70" i="3"/>
  <c r="AQ70" i="3"/>
  <c r="AP70" i="3"/>
  <c r="AO70" i="3"/>
  <c r="AN70" i="3"/>
  <c r="AM70" i="3"/>
  <c r="AL70" i="3"/>
  <c r="AK70" i="3"/>
  <c r="AJ70" i="3"/>
  <c r="AD70" i="3"/>
  <c r="AA70" i="3"/>
  <c r="C70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S42" i="3"/>
  <c r="AR42" i="3"/>
  <c r="AQ42" i="3"/>
  <c r="AP42" i="3"/>
  <c r="AO42" i="3"/>
  <c r="AN42" i="3"/>
  <c r="AM42" i="3"/>
  <c r="AL42" i="3"/>
  <c r="AK42" i="3"/>
  <c r="AJ42" i="3"/>
  <c r="AD42" i="3"/>
  <c r="AA42" i="3"/>
  <c r="C42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S47" i="3"/>
  <c r="AR47" i="3"/>
  <c r="AQ47" i="3"/>
  <c r="AP47" i="3"/>
  <c r="AO47" i="3"/>
  <c r="AN47" i="3"/>
  <c r="AM47" i="3"/>
  <c r="AL47" i="3"/>
  <c r="AK47" i="3"/>
  <c r="AJ47" i="3"/>
  <c r="AD47" i="3"/>
  <c r="AA47" i="3"/>
  <c r="C47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S68" i="3"/>
  <c r="AR68" i="3"/>
  <c r="AQ68" i="3"/>
  <c r="AP68" i="3"/>
  <c r="AO68" i="3"/>
  <c r="AN68" i="3"/>
  <c r="AM68" i="3"/>
  <c r="AL68" i="3"/>
  <c r="AK68" i="3"/>
  <c r="AJ68" i="3"/>
  <c r="AD68" i="3"/>
  <c r="AA68" i="3"/>
  <c r="C68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S51" i="3"/>
  <c r="AR51" i="3"/>
  <c r="AQ51" i="3"/>
  <c r="AP51" i="3"/>
  <c r="AO51" i="3"/>
  <c r="AN51" i="3"/>
  <c r="AM51" i="3"/>
  <c r="AL51" i="3"/>
  <c r="AK51" i="3"/>
  <c r="AJ51" i="3"/>
  <c r="AD51" i="3"/>
  <c r="AA51" i="3"/>
  <c r="C51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S49" i="3"/>
  <c r="AR49" i="3"/>
  <c r="AQ49" i="3"/>
  <c r="AP49" i="3"/>
  <c r="AO49" i="3"/>
  <c r="AN49" i="3"/>
  <c r="AM49" i="3"/>
  <c r="AL49" i="3"/>
  <c r="AK49" i="3"/>
  <c r="AJ49" i="3"/>
  <c r="AD49" i="3"/>
  <c r="AA49" i="3"/>
  <c r="C49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S20" i="3"/>
  <c r="AR20" i="3"/>
  <c r="AQ20" i="3"/>
  <c r="AP20" i="3"/>
  <c r="AO20" i="3"/>
  <c r="AN20" i="3"/>
  <c r="AM20" i="3"/>
  <c r="AL20" i="3"/>
  <c r="AK20" i="3"/>
  <c r="AJ20" i="3"/>
  <c r="AD20" i="3"/>
  <c r="AA20" i="3"/>
  <c r="C20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S25" i="3"/>
  <c r="AR25" i="3"/>
  <c r="AQ25" i="3"/>
  <c r="AP25" i="3"/>
  <c r="AO25" i="3"/>
  <c r="AN25" i="3"/>
  <c r="AM25" i="3"/>
  <c r="AL25" i="3"/>
  <c r="AK25" i="3"/>
  <c r="AJ25" i="3"/>
  <c r="AD25" i="3"/>
  <c r="AA25" i="3"/>
  <c r="C25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S34" i="3"/>
  <c r="AR34" i="3"/>
  <c r="AQ34" i="3"/>
  <c r="AP34" i="3"/>
  <c r="AO34" i="3"/>
  <c r="AN34" i="3"/>
  <c r="AM34" i="3"/>
  <c r="AL34" i="3"/>
  <c r="AK34" i="3"/>
  <c r="AJ34" i="3"/>
  <c r="AD34" i="3"/>
  <c r="AA34" i="3"/>
  <c r="C3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S44" i="3"/>
  <c r="AR44" i="3"/>
  <c r="AQ44" i="3"/>
  <c r="AP44" i="3"/>
  <c r="AO44" i="3"/>
  <c r="AN44" i="3"/>
  <c r="AM44" i="3"/>
  <c r="AL44" i="3"/>
  <c r="AK44" i="3"/>
  <c r="AJ44" i="3"/>
  <c r="AD44" i="3"/>
  <c r="AA44" i="3"/>
  <c r="C4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S64" i="3"/>
  <c r="AR64" i="3"/>
  <c r="AQ64" i="3"/>
  <c r="AP64" i="3"/>
  <c r="AO64" i="3"/>
  <c r="AN64" i="3"/>
  <c r="AM64" i="3"/>
  <c r="AL64" i="3"/>
  <c r="AK64" i="3"/>
  <c r="AJ64" i="3"/>
  <c r="AD64" i="3"/>
  <c r="AA64" i="3"/>
  <c r="C64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S63" i="3"/>
  <c r="AR63" i="3"/>
  <c r="AQ63" i="3"/>
  <c r="AP63" i="3"/>
  <c r="AO63" i="3"/>
  <c r="AN63" i="3"/>
  <c r="AM63" i="3"/>
  <c r="AL63" i="3"/>
  <c r="AK63" i="3"/>
  <c r="AJ63" i="3"/>
  <c r="AD63" i="3"/>
  <c r="AA63" i="3"/>
  <c r="C63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S67" i="3"/>
  <c r="AR67" i="3"/>
  <c r="AQ67" i="3"/>
  <c r="AP67" i="3"/>
  <c r="AO67" i="3"/>
  <c r="AN67" i="3"/>
  <c r="AM67" i="3"/>
  <c r="AL67" i="3"/>
  <c r="AK67" i="3"/>
  <c r="AJ67" i="3"/>
  <c r="AD67" i="3"/>
  <c r="AA67" i="3"/>
  <c r="C67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S59" i="3"/>
  <c r="AR59" i="3"/>
  <c r="AQ59" i="3"/>
  <c r="AP59" i="3"/>
  <c r="AO59" i="3"/>
  <c r="AN59" i="3"/>
  <c r="AM59" i="3"/>
  <c r="AL59" i="3"/>
  <c r="AK59" i="3"/>
  <c r="AJ59" i="3"/>
  <c r="AD59" i="3"/>
  <c r="AA59" i="3"/>
  <c r="C59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S55" i="3"/>
  <c r="AR55" i="3"/>
  <c r="AQ55" i="3"/>
  <c r="AP55" i="3"/>
  <c r="AO55" i="3"/>
  <c r="AN55" i="3"/>
  <c r="AM55" i="3"/>
  <c r="AL55" i="3"/>
  <c r="AK55" i="3"/>
  <c r="AJ55" i="3"/>
  <c r="AD55" i="3"/>
  <c r="AA55" i="3"/>
  <c r="C55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S30" i="3"/>
  <c r="AR30" i="3"/>
  <c r="AQ30" i="3"/>
  <c r="AP30" i="3"/>
  <c r="AO30" i="3"/>
  <c r="AN30" i="3"/>
  <c r="AM30" i="3"/>
  <c r="AL30" i="3"/>
  <c r="AK30" i="3"/>
  <c r="AJ30" i="3"/>
  <c r="AD30" i="3"/>
  <c r="AA30" i="3"/>
  <c r="C30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S24" i="3"/>
  <c r="AR24" i="3"/>
  <c r="AQ24" i="3"/>
  <c r="AP24" i="3"/>
  <c r="AO24" i="3"/>
  <c r="AN24" i="3"/>
  <c r="AM24" i="3"/>
  <c r="AL24" i="3"/>
  <c r="AK24" i="3"/>
  <c r="AJ24" i="3"/>
  <c r="AD24" i="3"/>
  <c r="AA24" i="3"/>
  <c r="C24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S27" i="3"/>
  <c r="AR27" i="3"/>
  <c r="AQ27" i="3"/>
  <c r="AP27" i="3"/>
  <c r="AO27" i="3"/>
  <c r="AN27" i="3"/>
  <c r="AM27" i="3"/>
  <c r="AL27" i="3"/>
  <c r="AK27" i="3"/>
  <c r="AJ27" i="3"/>
  <c r="AD27" i="3"/>
  <c r="AA27" i="3"/>
  <c r="C27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S71" i="3"/>
  <c r="AR71" i="3"/>
  <c r="AQ71" i="3"/>
  <c r="AP71" i="3"/>
  <c r="AO71" i="3"/>
  <c r="AN71" i="3"/>
  <c r="AM71" i="3"/>
  <c r="AL71" i="3"/>
  <c r="AK71" i="3"/>
  <c r="AJ71" i="3"/>
  <c r="AD71" i="3"/>
  <c r="AA71" i="3"/>
  <c r="C71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S66" i="3"/>
  <c r="AR66" i="3"/>
  <c r="AQ66" i="3"/>
  <c r="AP66" i="3"/>
  <c r="AO66" i="3"/>
  <c r="AN66" i="3"/>
  <c r="AM66" i="3"/>
  <c r="AL66" i="3"/>
  <c r="AK66" i="3"/>
  <c r="AJ66" i="3"/>
  <c r="AD66" i="3"/>
  <c r="AA66" i="3"/>
  <c r="C66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S62" i="3"/>
  <c r="AR62" i="3"/>
  <c r="AQ62" i="3"/>
  <c r="AP62" i="3"/>
  <c r="AO62" i="3"/>
  <c r="AN62" i="3"/>
  <c r="AM62" i="3"/>
  <c r="AL62" i="3"/>
  <c r="AK62" i="3"/>
  <c r="AJ62" i="3"/>
  <c r="AD62" i="3"/>
  <c r="AA62" i="3"/>
  <c r="C62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S60" i="3"/>
  <c r="AR60" i="3"/>
  <c r="AQ60" i="3"/>
  <c r="AP60" i="3"/>
  <c r="AO60" i="3"/>
  <c r="AN60" i="3"/>
  <c r="AM60" i="3"/>
  <c r="AL60" i="3"/>
  <c r="AK60" i="3"/>
  <c r="AJ60" i="3"/>
  <c r="AD60" i="3"/>
  <c r="AA60" i="3"/>
  <c r="C60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S28" i="3"/>
  <c r="AR28" i="3"/>
  <c r="AQ28" i="3"/>
  <c r="AP28" i="3"/>
  <c r="AO28" i="3"/>
  <c r="AN28" i="3"/>
  <c r="AM28" i="3"/>
  <c r="AL28" i="3"/>
  <c r="AK28" i="3"/>
  <c r="AJ28" i="3"/>
  <c r="AD28" i="3"/>
  <c r="AA28" i="3"/>
  <c r="C2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S18" i="3"/>
  <c r="AR18" i="3"/>
  <c r="AQ18" i="3"/>
  <c r="AP18" i="3"/>
  <c r="AO18" i="3"/>
  <c r="AN18" i="3"/>
  <c r="AM18" i="3"/>
  <c r="AL18" i="3"/>
  <c r="AK18" i="3"/>
  <c r="AJ18" i="3"/>
  <c r="AD18" i="3"/>
  <c r="AA18" i="3"/>
  <c r="C18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S50" i="3"/>
  <c r="AR50" i="3"/>
  <c r="AQ50" i="3"/>
  <c r="AP50" i="3"/>
  <c r="AO50" i="3"/>
  <c r="AN50" i="3"/>
  <c r="AM50" i="3"/>
  <c r="AL50" i="3"/>
  <c r="AK50" i="3"/>
  <c r="AJ50" i="3"/>
  <c r="AD50" i="3"/>
  <c r="AA50" i="3"/>
  <c r="C50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S22" i="3"/>
  <c r="AR22" i="3"/>
  <c r="AQ22" i="3"/>
  <c r="AP22" i="3"/>
  <c r="AO22" i="3"/>
  <c r="AN22" i="3"/>
  <c r="AM22" i="3"/>
  <c r="AL22" i="3"/>
  <c r="AK22" i="3"/>
  <c r="AJ22" i="3"/>
  <c r="AD22" i="3"/>
  <c r="AA22" i="3"/>
  <c r="C2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S12" i="3"/>
  <c r="AR12" i="3"/>
  <c r="AQ12" i="3"/>
  <c r="AP12" i="3"/>
  <c r="AO12" i="3"/>
  <c r="AN12" i="3"/>
  <c r="AM12" i="3"/>
  <c r="AL12" i="3"/>
  <c r="AK12" i="3"/>
  <c r="AJ12" i="3"/>
  <c r="AD12" i="3"/>
  <c r="AA12" i="3"/>
  <c r="C12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S40" i="3"/>
  <c r="AR40" i="3"/>
  <c r="AQ40" i="3"/>
  <c r="AP40" i="3"/>
  <c r="AO40" i="3"/>
  <c r="AN40" i="3"/>
  <c r="AM40" i="3"/>
  <c r="AL40" i="3"/>
  <c r="AK40" i="3"/>
  <c r="AJ40" i="3"/>
  <c r="AD40" i="3"/>
  <c r="AA40" i="3"/>
  <c r="C40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S38" i="3"/>
  <c r="AR38" i="3"/>
  <c r="AQ38" i="3"/>
  <c r="AP38" i="3"/>
  <c r="AO38" i="3"/>
  <c r="AN38" i="3"/>
  <c r="AM38" i="3"/>
  <c r="AL38" i="3"/>
  <c r="AK38" i="3"/>
  <c r="AJ38" i="3"/>
  <c r="AD38" i="3"/>
  <c r="AA38" i="3"/>
  <c r="C38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S37" i="3"/>
  <c r="AR37" i="3"/>
  <c r="AQ37" i="3"/>
  <c r="AP37" i="3"/>
  <c r="AO37" i="3"/>
  <c r="AN37" i="3"/>
  <c r="AM37" i="3"/>
  <c r="AL37" i="3"/>
  <c r="AK37" i="3"/>
  <c r="AJ37" i="3"/>
  <c r="AD37" i="3"/>
  <c r="AA37" i="3"/>
  <c r="C37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S32" i="3"/>
  <c r="AR32" i="3"/>
  <c r="AQ32" i="3"/>
  <c r="AP32" i="3"/>
  <c r="AO32" i="3"/>
  <c r="AN32" i="3"/>
  <c r="AM32" i="3"/>
  <c r="AL32" i="3"/>
  <c r="AK32" i="3"/>
  <c r="AJ32" i="3"/>
  <c r="AD32" i="3"/>
  <c r="AA32" i="3"/>
  <c r="C32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S26" i="3"/>
  <c r="AR26" i="3"/>
  <c r="AQ26" i="3"/>
  <c r="AP26" i="3"/>
  <c r="AO26" i="3"/>
  <c r="AN26" i="3"/>
  <c r="AM26" i="3"/>
  <c r="AL26" i="3"/>
  <c r="AK26" i="3"/>
  <c r="AJ26" i="3"/>
  <c r="AD26" i="3"/>
  <c r="AA26" i="3"/>
  <c r="C26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S13" i="3"/>
  <c r="AR13" i="3"/>
  <c r="AQ13" i="3"/>
  <c r="AP13" i="3"/>
  <c r="AO13" i="3"/>
  <c r="AN13" i="3"/>
  <c r="AM13" i="3"/>
  <c r="AL13" i="3"/>
  <c r="AK13" i="3"/>
  <c r="AJ13" i="3"/>
  <c r="AD13" i="3"/>
  <c r="AA13" i="3"/>
  <c r="C13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S36" i="3"/>
  <c r="AR36" i="3"/>
  <c r="AQ36" i="3"/>
  <c r="AP36" i="3"/>
  <c r="AO36" i="3"/>
  <c r="AN36" i="3"/>
  <c r="AM36" i="3"/>
  <c r="AL36" i="3"/>
  <c r="AK36" i="3"/>
  <c r="AJ36" i="3"/>
  <c r="AD36" i="3"/>
  <c r="AA36" i="3"/>
  <c r="C36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S14" i="3"/>
  <c r="AR14" i="3"/>
  <c r="AQ14" i="3"/>
  <c r="AP14" i="3"/>
  <c r="AO14" i="3"/>
  <c r="AN14" i="3"/>
  <c r="AM14" i="3"/>
  <c r="AL14" i="3"/>
  <c r="AK14" i="3"/>
  <c r="AJ14" i="3"/>
  <c r="AD14" i="3"/>
  <c r="AA14" i="3"/>
  <c r="C1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S54" i="3"/>
  <c r="AR54" i="3"/>
  <c r="AQ54" i="3"/>
  <c r="AP54" i="3"/>
  <c r="AO54" i="3"/>
  <c r="AN54" i="3"/>
  <c r="AM54" i="3"/>
  <c r="AL54" i="3"/>
  <c r="AK54" i="3"/>
  <c r="AJ54" i="3"/>
  <c r="AD54" i="3"/>
  <c r="AA54" i="3"/>
  <c r="C54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S11" i="3"/>
  <c r="AR11" i="3"/>
  <c r="AQ11" i="3"/>
  <c r="AP11" i="3"/>
  <c r="AO11" i="3"/>
  <c r="AN11" i="3"/>
  <c r="AM11" i="3"/>
  <c r="AL11" i="3"/>
  <c r="AK11" i="3"/>
  <c r="AJ11" i="3"/>
  <c r="AD11" i="3"/>
  <c r="AA11" i="3"/>
  <c r="C1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S61" i="3"/>
  <c r="AR61" i="3"/>
  <c r="AQ61" i="3"/>
  <c r="AP61" i="3"/>
  <c r="AO61" i="3"/>
  <c r="AN61" i="3"/>
  <c r="AM61" i="3"/>
  <c r="AL61" i="3"/>
  <c r="AK61" i="3"/>
  <c r="AJ61" i="3"/>
  <c r="AD61" i="3"/>
  <c r="AA61" i="3"/>
  <c r="C61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S53" i="3"/>
  <c r="AR53" i="3"/>
  <c r="AQ53" i="3"/>
  <c r="AP53" i="3"/>
  <c r="AO53" i="3"/>
  <c r="AN53" i="3"/>
  <c r="AM53" i="3"/>
  <c r="AL53" i="3"/>
  <c r="AK53" i="3"/>
  <c r="AJ53" i="3"/>
  <c r="AD53" i="3"/>
  <c r="AA53" i="3"/>
  <c r="C53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S19" i="3"/>
  <c r="AR19" i="3"/>
  <c r="AQ19" i="3"/>
  <c r="AP19" i="3"/>
  <c r="AO19" i="3"/>
  <c r="AN19" i="3"/>
  <c r="AM19" i="3"/>
  <c r="AL19" i="3"/>
  <c r="AK19" i="3"/>
  <c r="AJ19" i="3"/>
  <c r="AD19" i="3"/>
  <c r="AA19" i="3"/>
  <c r="C19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S21" i="3"/>
  <c r="AR21" i="3"/>
  <c r="AQ21" i="3"/>
  <c r="AP21" i="3"/>
  <c r="AO21" i="3"/>
  <c r="AN21" i="3"/>
  <c r="AM21" i="3"/>
  <c r="AL21" i="3"/>
  <c r="AK21" i="3"/>
  <c r="AJ21" i="3"/>
  <c r="AD21" i="3"/>
  <c r="AA21" i="3"/>
  <c r="C2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S31" i="3"/>
  <c r="AR31" i="3"/>
  <c r="AQ31" i="3"/>
  <c r="AP31" i="3"/>
  <c r="AO31" i="3"/>
  <c r="AN31" i="3"/>
  <c r="AM31" i="3"/>
  <c r="AL31" i="3"/>
  <c r="AK31" i="3"/>
  <c r="AJ31" i="3"/>
  <c r="AD31" i="3"/>
  <c r="AA31" i="3"/>
  <c r="C31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S57" i="3"/>
  <c r="AR57" i="3"/>
  <c r="AQ57" i="3"/>
  <c r="AP57" i="3"/>
  <c r="AO57" i="3"/>
  <c r="AN57" i="3"/>
  <c r="AM57" i="3"/>
  <c r="AL57" i="3"/>
  <c r="AK57" i="3"/>
  <c r="AJ57" i="3"/>
  <c r="AD57" i="3"/>
  <c r="AA57" i="3"/>
  <c r="C57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S35" i="3"/>
  <c r="AR35" i="3"/>
  <c r="AQ35" i="3"/>
  <c r="AP35" i="3"/>
  <c r="AO35" i="3"/>
  <c r="AN35" i="3"/>
  <c r="AM35" i="3"/>
  <c r="AL35" i="3"/>
  <c r="AK35" i="3"/>
  <c r="AJ35" i="3"/>
  <c r="AD35" i="3"/>
  <c r="AA35" i="3"/>
  <c r="C35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S58" i="3"/>
  <c r="AR58" i="3"/>
  <c r="AQ58" i="3"/>
  <c r="AP58" i="3"/>
  <c r="AO58" i="3"/>
  <c r="AN58" i="3"/>
  <c r="AM58" i="3"/>
  <c r="AL58" i="3"/>
  <c r="AK58" i="3"/>
  <c r="AJ58" i="3"/>
  <c r="AD58" i="3"/>
  <c r="AA58" i="3"/>
  <c r="C58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S69" i="3"/>
  <c r="AR69" i="3"/>
  <c r="AQ69" i="3"/>
  <c r="AP69" i="3"/>
  <c r="AO69" i="3"/>
  <c r="AN69" i="3"/>
  <c r="AM69" i="3"/>
  <c r="AL69" i="3"/>
  <c r="AK69" i="3"/>
  <c r="AJ69" i="3"/>
  <c r="AD69" i="3"/>
  <c r="AA69" i="3"/>
  <c r="C69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S48" i="3"/>
  <c r="AR48" i="3"/>
  <c r="AQ48" i="3"/>
  <c r="AP48" i="3"/>
  <c r="AO48" i="3"/>
  <c r="AN48" i="3"/>
  <c r="AM48" i="3"/>
  <c r="AL48" i="3"/>
  <c r="AK48" i="3"/>
  <c r="AJ48" i="3"/>
  <c r="AD48" i="3"/>
  <c r="AA48" i="3"/>
  <c r="C48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S56" i="3"/>
  <c r="AR56" i="3"/>
  <c r="AQ56" i="3"/>
  <c r="AP56" i="3"/>
  <c r="AO56" i="3"/>
  <c r="AN56" i="3"/>
  <c r="AM56" i="3"/>
  <c r="AL56" i="3"/>
  <c r="AK56" i="3"/>
  <c r="AJ56" i="3"/>
  <c r="AD56" i="3"/>
  <c r="AA56" i="3"/>
  <c r="C56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S17" i="3"/>
  <c r="AR17" i="3"/>
  <c r="AQ17" i="3"/>
  <c r="AP17" i="3"/>
  <c r="AO17" i="3"/>
  <c r="AN17" i="3"/>
  <c r="AM17" i="3"/>
  <c r="AL17" i="3"/>
  <c r="AK17" i="3"/>
  <c r="AJ17" i="3"/>
  <c r="AD17" i="3"/>
  <c r="AA17" i="3"/>
  <c r="C17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S16" i="3"/>
  <c r="AR16" i="3"/>
  <c r="AQ16" i="3"/>
  <c r="AP16" i="3"/>
  <c r="AO16" i="3"/>
  <c r="AN16" i="3"/>
  <c r="AM16" i="3"/>
  <c r="AL16" i="3"/>
  <c r="AK16" i="3"/>
  <c r="AJ16" i="3"/>
  <c r="AD16" i="3"/>
  <c r="AA16" i="3"/>
  <c r="C1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S46" i="3"/>
  <c r="AR46" i="3"/>
  <c r="AQ46" i="3"/>
  <c r="AP46" i="3"/>
  <c r="AO46" i="3"/>
  <c r="AN46" i="3"/>
  <c r="AM46" i="3"/>
  <c r="AL46" i="3"/>
  <c r="AK46" i="3"/>
  <c r="AJ46" i="3"/>
  <c r="AD46" i="3"/>
  <c r="AA46" i="3"/>
  <c r="C46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S23" i="3"/>
  <c r="AR23" i="3"/>
  <c r="AQ23" i="3"/>
  <c r="AP23" i="3"/>
  <c r="AO23" i="3"/>
  <c r="AN23" i="3"/>
  <c r="AM23" i="3"/>
  <c r="AL23" i="3"/>
  <c r="AK23" i="3"/>
  <c r="AJ23" i="3"/>
  <c r="AD23" i="3"/>
  <c r="AA23" i="3"/>
  <c r="C23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S15" i="3"/>
  <c r="AR15" i="3"/>
  <c r="AQ15" i="3"/>
  <c r="AP15" i="3"/>
  <c r="AO15" i="3"/>
  <c r="AN15" i="3"/>
  <c r="AM15" i="3"/>
  <c r="AL15" i="3"/>
  <c r="AK15" i="3"/>
  <c r="AJ15" i="3"/>
  <c r="AD15" i="3"/>
  <c r="AA15" i="3"/>
  <c r="C15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S29" i="3"/>
  <c r="AR29" i="3"/>
  <c r="AQ29" i="3"/>
  <c r="AP29" i="3"/>
  <c r="AO29" i="3"/>
  <c r="AN29" i="3"/>
  <c r="AM29" i="3"/>
  <c r="AL29" i="3"/>
  <c r="AK29" i="3"/>
  <c r="AJ29" i="3"/>
  <c r="AD29" i="3"/>
  <c r="AA29" i="3"/>
  <c r="C29" i="3"/>
  <c r="B97" i="3"/>
  <c r="AD10" i="3"/>
  <c r="C10" i="3"/>
  <c r="BD10" i="3"/>
  <c r="BA10" i="3"/>
  <c r="BB10" i="3"/>
  <c r="BC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AJ10" i="3"/>
  <c r="AK10" i="3"/>
  <c r="AL10" i="3"/>
  <c r="AM10" i="3"/>
  <c r="AN10" i="3"/>
  <c r="AO10" i="3"/>
  <c r="AP10" i="3"/>
  <c r="AQ10" i="3"/>
  <c r="AR10" i="3"/>
  <c r="AS10" i="3"/>
  <c r="AA10" i="3"/>
  <c r="W80" i="3"/>
  <c r="BQ80" i="3" s="1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S9" i="3"/>
  <c r="AR9" i="3"/>
  <c r="AQ9" i="3"/>
  <c r="AP9" i="3"/>
  <c r="AO9" i="3"/>
  <c r="AN9" i="3"/>
  <c r="AM9" i="3"/>
  <c r="AL9" i="3"/>
  <c r="AK9" i="3"/>
  <c r="AS8" i="3"/>
  <c r="AR8" i="3"/>
  <c r="AQ8" i="3"/>
  <c r="AP8" i="3"/>
  <c r="AO8" i="3"/>
  <c r="AN8" i="3"/>
  <c r="AM8" i="3"/>
  <c r="AL8" i="3"/>
  <c r="AK8" i="3"/>
  <c r="AJ9" i="3"/>
  <c r="AJ8" i="3"/>
  <c r="Z80" i="3"/>
  <c r="BT80" i="3" s="1"/>
  <c r="Y80" i="3"/>
  <c r="BS80" i="3" s="1"/>
  <c r="X80" i="3"/>
  <c r="BR80" i="3" s="1"/>
  <c r="V80" i="3"/>
  <c r="BP80" i="3" s="1"/>
  <c r="U80" i="3"/>
  <c r="BO80" i="3" s="1"/>
  <c r="T80" i="3"/>
  <c r="BN80" i="3" s="1"/>
  <c r="S80" i="3"/>
  <c r="BM80" i="3" s="1"/>
  <c r="R80" i="3"/>
  <c r="BL80" i="3" s="1"/>
  <c r="Q80" i="3"/>
  <c r="BK80" i="3" s="1"/>
  <c r="P80" i="3"/>
  <c r="AS80" i="3" s="1"/>
  <c r="O80" i="3"/>
  <c r="AR80" i="3" s="1"/>
  <c r="N80" i="3"/>
  <c r="AQ80" i="3" s="1"/>
  <c r="M80" i="3"/>
  <c r="L80" i="3"/>
  <c r="AO80" i="3" s="1"/>
  <c r="K80" i="3"/>
  <c r="BE80" i="3" s="1"/>
  <c r="J80" i="3"/>
  <c r="BD80" i="3" s="1"/>
  <c r="I80" i="3"/>
  <c r="BC80" i="3" s="1"/>
  <c r="H80" i="3"/>
  <c r="G80" i="3"/>
  <c r="AJ80" i="3" s="1"/>
  <c r="BU79" i="3"/>
  <c r="D33" i="3" l="1"/>
  <c r="BX70" i="3"/>
  <c r="D41" i="3"/>
  <c r="D10" i="3"/>
  <c r="D65" i="3"/>
  <c r="D52" i="3"/>
  <c r="D45" i="3"/>
  <c r="D43" i="3"/>
  <c r="CB43" i="3"/>
  <c r="D28" i="16"/>
  <c r="I6" i="16"/>
  <c r="K6" i="16" s="1"/>
  <c r="I5" i="16"/>
  <c r="K5" i="16" s="1"/>
  <c r="I7" i="16"/>
  <c r="K7" i="16" s="1"/>
  <c r="I8" i="16"/>
  <c r="K8" i="16" s="1"/>
  <c r="I9" i="16"/>
  <c r="K9" i="16" s="1"/>
  <c r="I10" i="16"/>
  <c r="K10" i="16" s="1"/>
  <c r="I11" i="16"/>
  <c r="K11" i="16" s="1"/>
  <c r="I12" i="16"/>
  <c r="K12" i="16" s="1"/>
  <c r="I13" i="16"/>
  <c r="K13" i="16" s="1"/>
  <c r="I15" i="16"/>
  <c r="K15" i="16" s="1"/>
  <c r="AX42" i="3"/>
  <c r="D39" i="3"/>
  <c r="CD25" i="3"/>
  <c r="BX20" i="3"/>
  <c r="BU51" i="3"/>
  <c r="D68" i="3"/>
  <c r="D20" i="3"/>
  <c r="D47" i="3"/>
  <c r="D49" i="3"/>
  <c r="AW51" i="3"/>
  <c r="AT63" i="3"/>
  <c r="AU79" i="3"/>
  <c r="AU77" i="3"/>
  <c r="AT64" i="3"/>
  <c r="CG51" i="3"/>
  <c r="D44" i="3"/>
  <c r="AT67" i="3"/>
  <c r="AT44" i="3"/>
  <c r="D63" i="3"/>
  <c r="BY63" i="3"/>
  <c r="AU64" i="3"/>
  <c r="BX59" i="3"/>
  <c r="AV67" i="3"/>
  <c r="D67" i="3"/>
  <c r="I6" i="9"/>
  <c r="K6" i="9" s="1"/>
  <c r="I5" i="9"/>
  <c r="K5" i="9" s="1"/>
  <c r="BV68" i="3"/>
  <c r="AX47" i="3"/>
  <c r="AW42" i="3"/>
  <c r="BZ42" i="3"/>
  <c r="AX70" i="3"/>
  <c r="AU39" i="3"/>
  <c r="BV39" i="3"/>
  <c r="AT43" i="3"/>
  <c r="BU43" i="3"/>
  <c r="BX79" i="3"/>
  <c r="BV55" i="3"/>
  <c r="AU59" i="3"/>
  <c r="CC67" i="3"/>
  <c r="AV64" i="3"/>
  <c r="BZ44" i="3"/>
  <c r="AV34" i="3"/>
  <c r="BW20" i="3"/>
  <c r="CA59" i="3"/>
  <c r="BV59" i="3"/>
  <c r="BW59" i="3"/>
  <c r="CC59" i="3"/>
  <c r="CB59" i="3"/>
  <c r="CD59" i="3"/>
  <c r="BY59" i="3"/>
  <c r="AW63" i="3"/>
  <c r="AU63" i="3"/>
  <c r="AV63" i="3"/>
  <c r="CA64" i="3"/>
  <c r="BU64" i="3"/>
  <c r="BW64" i="3"/>
  <c r="BV64" i="3"/>
  <c r="BY64" i="3"/>
  <c r="CC64" i="3"/>
  <c r="BZ64" i="3"/>
  <c r="AW44" i="3"/>
  <c r="AU44" i="3"/>
  <c r="AV44" i="3"/>
  <c r="AX44" i="3"/>
  <c r="AW25" i="3"/>
  <c r="AX25" i="3"/>
  <c r="AV25" i="3"/>
  <c r="BZ25" i="3"/>
  <c r="BV25" i="3"/>
  <c r="BY25" i="3"/>
  <c r="CB25" i="3"/>
  <c r="BU25" i="3"/>
  <c r="BX25" i="3"/>
  <c r="AT20" i="3"/>
  <c r="AW20" i="3"/>
  <c r="AX49" i="3"/>
  <c r="AU49" i="3"/>
  <c r="AW49" i="3"/>
  <c r="AV49" i="3"/>
  <c r="CB49" i="3"/>
  <c r="BX49" i="3"/>
  <c r="BU49" i="3"/>
  <c r="BV49" i="3"/>
  <c r="BW49" i="3"/>
  <c r="BX47" i="3"/>
  <c r="BW47" i="3"/>
  <c r="BU47" i="3"/>
  <c r="CD47" i="3"/>
  <c r="BV47" i="3"/>
  <c r="BY47" i="3"/>
  <c r="BZ47" i="3"/>
  <c r="AX77" i="3"/>
  <c r="AT77" i="3"/>
  <c r="CA77" i="3"/>
  <c r="CD77" i="3"/>
  <c r="BW77" i="3"/>
  <c r="BZ77" i="3"/>
  <c r="CB77" i="3"/>
  <c r="BU77" i="3"/>
  <c r="BZ78" i="3"/>
  <c r="CA78" i="3"/>
  <c r="CC78" i="3"/>
  <c r="BW78" i="3"/>
  <c r="BU78" i="3"/>
  <c r="CD78" i="3"/>
  <c r="CB78" i="3"/>
  <c r="CE78" i="3" s="1"/>
  <c r="AW79" i="3"/>
  <c r="AT79" i="3"/>
  <c r="BY39" i="3"/>
  <c r="CA47" i="3"/>
  <c r="BU67" i="3"/>
  <c r="AU42" i="3"/>
  <c r="CB68" i="3"/>
  <c r="BU42" i="3"/>
  <c r="BV78" i="3"/>
  <c r="CC47" i="3"/>
  <c r="AV55" i="3"/>
  <c r="AT55" i="3"/>
  <c r="AW55" i="3"/>
  <c r="AX59" i="3"/>
  <c r="AT59" i="3"/>
  <c r="AW59" i="3"/>
  <c r="AW67" i="3"/>
  <c r="AU67" i="3"/>
  <c r="AX67" i="3"/>
  <c r="CB67" i="3"/>
  <c r="BZ67" i="3"/>
  <c r="BY67" i="3"/>
  <c r="BX67" i="3"/>
  <c r="CA67" i="3"/>
  <c r="CA63" i="3"/>
  <c r="CC63" i="3"/>
  <c r="BW63" i="3"/>
  <c r="CD63" i="3"/>
  <c r="BX63" i="3"/>
  <c r="BV63" i="3"/>
  <c r="CB63" i="3"/>
  <c r="BU63" i="3"/>
  <c r="BZ63" i="3"/>
  <c r="CD20" i="3"/>
  <c r="CB20" i="3"/>
  <c r="BZ20" i="3"/>
  <c r="BY20" i="3"/>
  <c r="BV20" i="3"/>
  <c r="CA20" i="3"/>
  <c r="CC20" i="3"/>
  <c r="BU20" i="3"/>
  <c r="AX51" i="3"/>
  <c r="AT51" i="3"/>
  <c r="BY78" i="3"/>
  <c r="AH78" i="3" s="1"/>
  <c r="AC78" i="3" s="1"/>
  <c r="BX78" i="3"/>
  <c r="CC49" i="3"/>
  <c r="CC77" i="3"/>
  <c r="AX20" i="3"/>
  <c r="BZ49" i="3"/>
  <c r="BU59" i="3"/>
  <c r="AT49" i="3"/>
  <c r="AV42" i="3"/>
  <c r="BZ55" i="3"/>
  <c r="BX55" i="3"/>
  <c r="BU55" i="3"/>
  <c r="CD55" i="3"/>
  <c r="BY55" i="3"/>
  <c r="BW55" i="3"/>
  <c r="CA44" i="3"/>
  <c r="BV44" i="3"/>
  <c r="BW44" i="3"/>
  <c r="BU44" i="3"/>
  <c r="BY44" i="3"/>
  <c r="CB44" i="3"/>
  <c r="CD44" i="3"/>
  <c r="AW34" i="3"/>
  <c r="AT34" i="3"/>
  <c r="BV34" i="3"/>
  <c r="BX34" i="3"/>
  <c r="BW34" i="3"/>
  <c r="CD34" i="3"/>
  <c r="BU34" i="3"/>
  <c r="CB34" i="3"/>
  <c r="BY34" i="3"/>
  <c r="CA51" i="3"/>
  <c r="BX51" i="3"/>
  <c r="CC51" i="3"/>
  <c r="BY51" i="3"/>
  <c r="BV51" i="3"/>
  <c r="BW51" i="3"/>
  <c r="BZ51" i="3"/>
  <c r="AT68" i="3"/>
  <c r="AW68" i="3"/>
  <c r="AV68" i="3"/>
  <c r="BY68" i="3"/>
  <c r="BW68" i="3"/>
  <c r="CD68" i="3"/>
  <c r="CC68" i="3"/>
  <c r="BU68" i="3"/>
  <c r="BZ68" i="3"/>
  <c r="BX68" i="3"/>
  <c r="AT47" i="3"/>
  <c r="AW47" i="3"/>
  <c r="AU47" i="3"/>
  <c r="BX42" i="3"/>
  <c r="BY42" i="3"/>
  <c r="CA42" i="3"/>
  <c r="CD42" i="3"/>
  <c r="BW42" i="3"/>
  <c r="BV42" i="3"/>
  <c r="CC42" i="3"/>
  <c r="AW70" i="3"/>
  <c r="AV70" i="3"/>
  <c r="AT70" i="3"/>
  <c r="AU70" i="3"/>
  <c r="BV70" i="3"/>
  <c r="BW70" i="3"/>
  <c r="BU70" i="3"/>
  <c r="CA70" i="3"/>
  <c r="CB70" i="3"/>
  <c r="AT39" i="3"/>
  <c r="AW39" i="3"/>
  <c r="AV39" i="3"/>
  <c r="AX39" i="3"/>
  <c r="CD39" i="3"/>
  <c r="CC39" i="3"/>
  <c r="BZ39" i="3"/>
  <c r="BX39" i="3"/>
  <c r="BU39" i="3"/>
  <c r="CB39" i="3"/>
  <c r="BW39" i="3"/>
  <c r="CA39" i="3"/>
  <c r="AW43" i="3"/>
  <c r="AV43" i="3"/>
  <c r="AX43" i="3"/>
  <c r="AU43" i="3"/>
  <c r="CD43" i="3"/>
  <c r="CC43" i="3"/>
  <c r="BY43" i="3"/>
  <c r="BX43" i="3"/>
  <c r="BZ43" i="3"/>
  <c r="CA43" i="3"/>
  <c r="BV43" i="3"/>
  <c r="AV78" i="3"/>
  <c r="AT78" i="3"/>
  <c r="AX78" i="3"/>
  <c r="CD79" i="3"/>
  <c r="BY79" i="3"/>
  <c r="BZ79" i="3"/>
  <c r="BW79" i="3"/>
  <c r="CB79" i="3"/>
  <c r="BV79" i="3"/>
  <c r="AX79" i="3"/>
  <c r="CC79" i="3"/>
  <c r="BY70" i="3"/>
  <c r="BV77" i="3"/>
  <c r="CC25" i="3"/>
  <c r="BX77" i="3"/>
  <c r="AX34" i="3"/>
  <c r="BW43" i="3"/>
  <c r="CA25" i="3"/>
  <c r="CC55" i="3"/>
  <c r="BW25" i="3"/>
  <c r="CB42" i="3"/>
  <c r="BX44" i="3"/>
  <c r="BW67" i="3"/>
  <c r="CD51" i="3"/>
  <c r="BZ59" i="3"/>
  <c r="BY77" i="3"/>
  <c r="BY49" i="3"/>
  <c r="D30" i="3"/>
  <c r="BZ28" i="3"/>
  <c r="AX30" i="3"/>
  <c r="D31" i="3"/>
  <c r="D54" i="3"/>
  <c r="D37" i="3"/>
  <c r="D27" i="3"/>
  <c r="D15" i="3"/>
  <c r="D17" i="3"/>
  <c r="D58" i="3"/>
  <c r="D53" i="3"/>
  <c r="D38" i="3"/>
  <c r="D23" i="3"/>
  <c r="D35" i="3"/>
  <c r="D19" i="3"/>
  <c r="D26" i="3"/>
  <c r="D40" i="3"/>
  <c r="D60" i="3"/>
  <c r="D48" i="3"/>
  <c r="D57" i="3"/>
  <c r="D21" i="3"/>
  <c r="D14" i="3"/>
  <c r="D32" i="3"/>
  <c r="D50" i="3"/>
  <c r="D71" i="3"/>
  <c r="D24" i="3"/>
  <c r="AK81" i="3"/>
  <c r="BN81" i="3"/>
  <c r="BN82" i="3" s="1"/>
  <c r="C96" i="3"/>
  <c r="AM81" i="3"/>
  <c r="AQ81" i="3"/>
  <c r="AQ82" i="3" s="1"/>
  <c r="BT81" i="3"/>
  <c r="BT82" i="3" s="1"/>
  <c r="CC46" i="3"/>
  <c r="AU48" i="3"/>
  <c r="AU58" i="3"/>
  <c r="AX35" i="3"/>
  <c r="BY35" i="3"/>
  <c r="AW21" i="3"/>
  <c r="CB21" i="3"/>
  <c r="AU19" i="3"/>
  <c r="CC11" i="3"/>
  <c r="CA13" i="3"/>
  <c r="AU32" i="3"/>
  <c r="BW37" i="3"/>
  <c r="AW38" i="3"/>
  <c r="CA38" i="3"/>
  <c r="AX40" i="3"/>
  <c r="AV50" i="3"/>
  <c r="AU28" i="3"/>
  <c r="AU62" i="3"/>
  <c r="BZ62" i="3"/>
  <c r="AT30" i="3"/>
  <c r="CB55" i="3"/>
  <c r="CA34" i="3"/>
  <c r="AU20" i="3"/>
  <c r="CB51" i="3"/>
  <c r="AV77" i="3"/>
  <c r="BW69" i="3"/>
  <c r="BZ69" i="3"/>
  <c r="AV36" i="3"/>
  <c r="AT36" i="3"/>
  <c r="CC26" i="3"/>
  <c r="CB26" i="3"/>
  <c r="BZ26" i="3"/>
  <c r="BY26" i="3"/>
  <c r="BX12" i="3"/>
  <c r="BZ12" i="3"/>
  <c r="AV22" i="3"/>
  <c r="AT22" i="3"/>
  <c r="AU18" i="3"/>
  <c r="AT18" i="3"/>
  <c r="CC60" i="3"/>
  <c r="BZ60" i="3"/>
  <c r="BU60" i="3"/>
  <c r="BW60" i="3"/>
  <c r="AV66" i="3"/>
  <c r="AX66" i="3"/>
  <c r="CD71" i="3"/>
  <c r="BX71" i="3"/>
  <c r="BU71" i="3"/>
  <c r="BV71" i="3"/>
  <c r="BZ71" i="3"/>
  <c r="AV27" i="3"/>
  <c r="AT27" i="3"/>
  <c r="AU30" i="3"/>
  <c r="BB80" i="3"/>
  <c r="G82" i="3"/>
  <c r="G81" i="3" s="1"/>
  <c r="B98" i="3"/>
  <c r="C97" i="3"/>
  <c r="BX57" i="3"/>
  <c r="BU57" i="3"/>
  <c r="BZ57" i="3"/>
  <c r="BY31" i="3"/>
  <c r="BW31" i="3"/>
  <c r="CB53" i="3"/>
  <c r="BY53" i="3"/>
  <c r="CC61" i="3"/>
  <c r="BW61" i="3"/>
  <c r="BU14" i="3"/>
  <c r="BZ14" i="3"/>
  <c r="CD32" i="3"/>
  <c r="BY32" i="3"/>
  <c r="BV32" i="3"/>
  <c r="BZ32" i="3"/>
  <c r="BV50" i="3"/>
  <c r="BX50" i="3"/>
  <c r="CB28" i="3"/>
  <c r="BV28" i="3"/>
  <c r="BY28" i="3"/>
  <c r="BY27" i="3"/>
  <c r="BV27" i="3"/>
  <c r="BW27" i="3"/>
  <c r="BZ27" i="3"/>
  <c r="AV24" i="3"/>
  <c r="CB24" i="3"/>
  <c r="CA24" i="3"/>
  <c r="BZ24" i="3"/>
  <c r="CC30" i="3"/>
  <c r="BW30" i="3"/>
  <c r="CB30" i="3"/>
  <c r="BX30" i="3"/>
  <c r="BY30" i="3"/>
  <c r="AK80" i="3"/>
  <c r="BZ53" i="3"/>
  <c r="BU12" i="3"/>
  <c r="BU48" i="3"/>
  <c r="BZ48" i="3"/>
  <c r="BW19" i="3"/>
  <c r="BY19" i="3"/>
  <c r="CA54" i="3"/>
  <c r="BX54" i="3"/>
  <c r="BY54" i="3"/>
  <c r="BV36" i="3"/>
  <c r="BW36" i="3"/>
  <c r="AT26" i="3"/>
  <c r="AU26" i="3"/>
  <c r="BU37" i="3"/>
  <c r="BZ37" i="3"/>
  <c r="BY40" i="3"/>
  <c r="BU40" i="3"/>
  <c r="BX40" i="3"/>
  <c r="BY22" i="3"/>
  <c r="BV22" i="3"/>
  <c r="BW22" i="3"/>
  <c r="BW18" i="3"/>
  <c r="BY18" i="3"/>
  <c r="CB18" i="3"/>
  <c r="CA66" i="3"/>
  <c r="CB66" i="3"/>
  <c r="BU66" i="3"/>
  <c r="BY66" i="3"/>
  <c r="BX66" i="3"/>
  <c r="BU30" i="3"/>
  <c r="AW29" i="3"/>
  <c r="BY15" i="3"/>
  <c r="BU23" i="3"/>
  <c r="CB16" i="3"/>
  <c r="BV17" i="3"/>
  <c r="AX56" i="3"/>
  <c r="AX48" i="3"/>
  <c r="CB48" i="3"/>
  <c r="AT69" i="3"/>
  <c r="CB69" i="3"/>
  <c r="BW58" i="3"/>
  <c r="AU35" i="3"/>
  <c r="BW35" i="3"/>
  <c r="AV57" i="3"/>
  <c r="CB57" i="3"/>
  <c r="AT31" i="3"/>
  <c r="CC31" i="3"/>
  <c r="AV21" i="3"/>
  <c r="BZ21" i="3"/>
  <c r="AT19" i="3"/>
  <c r="CA19" i="3"/>
  <c r="AU53" i="3"/>
  <c r="BV53" i="3"/>
  <c r="AV61" i="3"/>
  <c r="CD61" i="3"/>
  <c r="AW11" i="3"/>
  <c r="BU11" i="3"/>
  <c r="AT54" i="3"/>
  <c r="CB54" i="3"/>
  <c r="AV14" i="3"/>
  <c r="CC14" i="3"/>
  <c r="CA36" i="3"/>
  <c r="AX13" i="3"/>
  <c r="AX26" i="3"/>
  <c r="BW26" i="3"/>
  <c r="BX32" i="3"/>
  <c r="AV37" i="3"/>
  <c r="CD37" i="3"/>
  <c r="AU38" i="3"/>
  <c r="BU38" i="3"/>
  <c r="AV40" i="3"/>
  <c r="BW40" i="3"/>
  <c r="AV12" i="3"/>
  <c r="CC12" i="3"/>
  <c r="AX22" i="3"/>
  <c r="CC22" i="3"/>
  <c r="AX50" i="3"/>
  <c r="AX18" i="3"/>
  <c r="BZ18" i="3"/>
  <c r="AW28" i="3"/>
  <c r="CD28" i="3"/>
  <c r="AV60" i="3"/>
  <c r="BX60" i="3"/>
  <c r="AW62" i="3"/>
  <c r="BW62" i="3"/>
  <c r="AT66" i="3"/>
  <c r="BW66" i="3"/>
  <c r="AT71" i="3"/>
  <c r="CC71" i="3"/>
  <c r="AX27" i="3"/>
  <c r="CA27" i="3"/>
  <c r="AW24" i="3"/>
  <c r="CD30" i="3"/>
  <c r="AU55" i="3"/>
  <c r="AW64" i="3"/>
  <c r="BX64" i="3"/>
  <c r="AV20" i="3"/>
  <c r="AU51" i="3"/>
  <c r="CD70" i="3"/>
  <c r="BW13" i="3"/>
  <c r="BU13" i="3"/>
  <c r="BW50" i="3"/>
  <c r="BU50" i="3"/>
  <c r="BW24" i="3"/>
  <c r="BU24" i="3"/>
  <c r="AT60" i="3"/>
  <c r="BU18" i="3"/>
  <c r="BV12" i="3"/>
  <c r="AT37" i="3"/>
  <c r="BU26" i="3"/>
  <c r="BV14" i="3"/>
  <c r="AT61" i="3"/>
  <c r="BU19" i="3"/>
  <c r="BV57" i="3"/>
  <c r="BY71" i="3"/>
  <c r="AU66" i="3"/>
  <c r="BU28" i="3"/>
  <c r="BZ22" i="3"/>
  <c r="CB40" i="3"/>
  <c r="BV37" i="3"/>
  <c r="BX26" i="3"/>
  <c r="BY14" i="3"/>
  <c r="AU54" i="3"/>
  <c r="BU53" i="3"/>
  <c r="BZ31" i="3"/>
  <c r="CB35" i="3"/>
  <c r="BV69" i="3"/>
  <c r="CA30" i="3"/>
  <c r="CC27" i="3"/>
  <c r="CB71" i="3"/>
  <c r="BY60" i="3"/>
  <c r="BX28" i="3"/>
  <c r="BU22" i="3"/>
  <c r="AU12" i="3"/>
  <c r="AT40" i="3"/>
  <c r="CA26" i="3"/>
  <c r="CC36" i="3"/>
  <c r="CB14" i="3"/>
  <c r="BW54" i="3"/>
  <c r="BY61" i="3"/>
  <c r="BX53" i="3"/>
  <c r="AX19" i="3"/>
  <c r="BU31" i="3"/>
  <c r="AU57" i="3"/>
  <c r="BY69" i="3"/>
  <c r="CD24" i="3"/>
  <c r="AV71" i="3"/>
  <c r="BZ50" i="3"/>
  <c r="CB50" i="3"/>
  <c r="BV13" i="3"/>
  <c r="BX13" i="3"/>
  <c r="BV21" i="3"/>
  <c r="AW13" i="3"/>
  <c r="BY62" i="3"/>
  <c r="CD60" i="3"/>
  <c r="CA22" i="3"/>
  <c r="AT38" i="3"/>
  <c r="AV54" i="3"/>
  <c r="AT24" i="3"/>
  <c r="CD62" i="3"/>
  <c r="BX11" i="3"/>
  <c r="BZ61" i="3"/>
  <c r="CB19" i="3"/>
  <c r="BV31" i="3"/>
  <c r="BX35" i="3"/>
  <c r="CC48" i="3"/>
  <c r="CA40" i="3"/>
  <c r="CC37" i="3"/>
  <c r="CB32" i="3"/>
  <c r="BY36" i="3"/>
  <c r="BX14" i="3"/>
  <c r="AX54" i="3"/>
  <c r="BU61" i="3"/>
  <c r="AV31" i="3"/>
  <c r="CA35" i="3"/>
  <c r="BU69" i="3"/>
  <c r="CC62" i="3"/>
  <c r="CD50" i="3"/>
  <c r="BZ13" i="3"/>
  <c r="CB13" i="3"/>
  <c r="CD21" i="3"/>
  <c r="AT13" i="3"/>
  <c r="AT62" i="3"/>
  <c r="AW60" i="3"/>
  <c r="BX37" i="3"/>
  <c r="AX24" i="3"/>
  <c r="CB62" i="3"/>
  <c r="AP80" i="3"/>
  <c r="BG80" i="3"/>
  <c r="AJ81" i="3"/>
  <c r="AJ82" i="3" s="1"/>
  <c r="BC81" i="3"/>
  <c r="BC82" i="3" s="1"/>
  <c r="AX37" i="3"/>
  <c r="BU54" i="3"/>
  <c r="BU35" i="3"/>
  <c r="BV48" i="3"/>
  <c r="BV60" i="3"/>
  <c r="BX18" i="3"/>
  <c r="BY12" i="3"/>
  <c r="AU40" i="3"/>
  <c r="BU32" i="3"/>
  <c r="BZ36" i="3"/>
  <c r="BV61" i="3"/>
  <c r="BX19" i="3"/>
  <c r="BY57" i="3"/>
  <c r="BY48" i="3"/>
  <c r="BU27" i="3"/>
  <c r="AU71" i="3"/>
  <c r="CA18" i="3"/>
  <c r="CB12" i="3"/>
  <c r="BY37" i="3"/>
  <c r="BU36" i="3"/>
  <c r="AU14" i="3"/>
  <c r="BV24" i="3"/>
  <c r="BX24" i="3"/>
  <c r="CC18" i="3"/>
  <c r="CA50" i="3"/>
  <c r="CC38" i="3"/>
  <c r="CD13" i="3"/>
  <c r="BX21" i="3"/>
  <c r="BW23" i="3"/>
  <c r="BZ30" i="3"/>
  <c r="AU13" i="3"/>
  <c r="AX62" i="3"/>
  <c r="BY38" i="3"/>
  <c r="AW50" i="3"/>
  <c r="CA29" i="3"/>
  <c r="AW23" i="3"/>
  <c r="CC23" i="3"/>
  <c r="AT46" i="3"/>
  <c r="BZ46" i="3"/>
  <c r="AU16" i="3"/>
  <c r="CA16" i="3"/>
  <c r="AX17" i="3"/>
  <c r="AT56" i="3"/>
  <c r="BW56" i="3"/>
  <c r="AW48" i="3"/>
  <c r="BX48" i="3"/>
  <c r="AX69" i="3"/>
  <c r="CD69" i="3"/>
  <c r="AW58" i="3"/>
  <c r="AV35" i="3"/>
  <c r="CC35" i="3"/>
  <c r="AT57" i="3"/>
  <c r="CC57" i="3"/>
  <c r="AX31" i="3"/>
  <c r="CA31" i="3"/>
  <c r="AT21" i="3"/>
  <c r="BY21" i="3"/>
  <c r="BZ19" i="3"/>
  <c r="AW53" i="3"/>
  <c r="CD53" i="3"/>
  <c r="AW61" i="3"/>
  <c r="BX61" i="3"/>
  <c r="AU11" i="3"/>
  <c r="CD11" i="3"/>
  <c r="BV54" i="3"/>
  <c r="AT14" i="3"/>
  <c r="BW14" i="3"/>
  <c r="AX36" i="3"/>
  <c r="AW26" i="3"/>
  <c r="BV26" i="3"/>
  <c r="AW32" i="3"/>
  <c r="AW37" i="3"/>
  <c r="CB37" i="3"/>
  <c r="AX38" i="3"/>
  <c r="BZ38" i="3"/>
  <c r="BV40" i="3"/>
  <c r="AT12" i="3"/>
  <c r="CA12" i="3"/>
  <c r="AU22" i="3"/>
  <c r="AT50" i="3"/>
  <c r="CD18" i="3"/>
  <c r="BW28" i="3"/>
  <c r="AX60" i="3"/>
  <c r="CA60" i="3"/>
  <c r="AV62" i="3"/>
  <c r="CD66" i="3"/>
  <c r="AX71" i="3"/>
  <c r="AU27" i="3"/>
  <c r="BX27" i="3"/>
  <c r="AU24" i="3"/>
  <c r="BY24" i="3"/>
  <c r="AW30" i="3"/>
  <c r="BV30" i="3"/>
  <c r="AX55" i="3"/>
  <c r="BV67" i="3"/>
  <c r="AX64" i="3"/>
  <c r="CC34" i="3"/>
  <c r="AU25" i="3"/>
  <c r="CD49" i="3"/>
  <c r="AV51" i="3"/>
  <c r="CC70" i="3"/>
  <c r="AW77" i="3"/>
  <c r="AU78" i="3"/>
  <c r="AV56" i="3"/>
  <c r="BY29" i="3"/>
  <c r="AV46" i="3"/>
  <c r="CC69" i="3"/>
  <c r="CC40" i="3"/>
  <c r="BA80" i="3"/>
  <c r="CG18" i="3"/>
  <c r="CG66" i="3"/>
  <c r="CG42" i="3"/>
  <c r="AU17" i="3"/>
  <c r="AT35" i="3"/>
  <c r="CC19" i="3"/>
  <c r="CA21" i="3"/>
  <c r="CA69" i="3"/>
  <c r="BU16" i="3"/>
  <c r="AX11" i="3"/>
  <c r="AX46" i="3"/>
  <c r="AU21" i="3"/>
  <c r="CD26" i="3"/>
  <c r="CD19" i="3"/>
  <c r="CD16" i="3"/>
  <c r="D42" i="3"/>
  <c r="CG77" i="3"/>
  <c r="D18" i="3"/>
  <c r="CG63" i="3"/>
  <c r="D66" i="3"/>
  <c r="CG10" i="3"/>
  <c r="CG21" i="3"/>
  <c r="CG47" i="3"/>
  <c r="D51" i="3"/>
  <c r="CG20" i="3"/>
  <c r="CG31" i="3"/>
  <c r="CG19" i="3"/>
  <c r="CG54" i="3"/>
  <c r="CG49" i="3"/>
  <c r="CG39" i="3"/>
  <c r="CG67" i="3"/>
  <c r="CG78" i="3"/>
  <c r="CG43" i="3"/>
  <c r="CG50" i="3"/>
  <c r="BW29" i="3"/>
  <c r="BX29" i="3"/>
  <c r="AV15" i="3"/>
  <c r="AT15" i="3"/>
  <c r="CB15" i="3"/>
  <c r="CA15" i="3"/>
  <c r="CB46" i="3"/>
  <c r="CD46" i="3"/>
  <c r="BW17" i="3"/>
  <c r="BY17" i="3"/>
  <c r="BY56" i="3"/>
  <c r="BU56" i="3"/>
  <c r="CB58" i="3"/>
  <c r="CD58" i="3"/>
  <c r="CA11" i="3"/>
  <c r="BV11" i="3"/>
  <c r="CB38" i="3"/>
  <c r="CD38" i="3"/>
  <c r="CB22" i="3"/>
  <c r="CD22" i="3"/>
  <c r="AT28" i="3"/>
  <c r="AV28" i="3"/>
  <c r="CA62" i="3"/>
  <c r="BV62" i="3"/>
  <c r="CD27" i="3"/>
  <c r="CB27" i="3"/>
  <c r="CC58" i="3"/>
  <c r="BV56" i="3"/>
  <c r="BY16" i="3"/>
  <c r="AT23" i="3"/>
  <c r="BU29" i="3"/>
  <c r="BU46" i="3"/>
  <c r="BY11" i="3"/>
  <c r="BY58" i="3"/>
  <c r="AW69" i="3"/>
  <c r="CA56" i="3"/>
  <c r="BX16" i="3"/>
  <c r="CD23" i="3"/>
  <c r="BU15" i="3"/>
  <c r="AX21" i="3"/>
  <c r="BW38" i="3"/>
  <c r="BW11" i="3"/>
  <c r="BU58" i="3"/>
  <c r="CA58" i="3"/>
  <c r="AV69" i="3"/>
  <c r="BW16" i="3"/>
  <c r="BV46" i="3"/>
  <c r="AV23" i="3"/>
  <c r="AT29" i="3"/>
  <c r="BV16" i="3"/>
  <c r="BZ66" i="3"/>
  <c r="BZ15" i="3"/>
  <c r="AT58" i="3"/>
  <c r="AT48" i="3"/>
  <c r="AU56" i="3"/>
  <c r="CA46" i="3"/>
  <c r="BZ23" i="3"/>
  <c r="CB29" i="3"/>
  <c r="BY46" i="3"/>
  <c r="BV58" i="3"/>
  <c r="BX58" i="3"/>
  <c r="CB17" i="3"/>
  <c r="AX16" i="3"/>
  <c r="AW46" i="3"/>
  <c r="BX15" i="3"/>
  <c r="BX23" i="3"/>
  <c r="CC28" i="3"/>
  <c r="BU21" i="3"/>
  <c r="BW21" i="3"/>
  <c r="BZ17" i="3"/>
  <c r="BX46" i="3"/>
  <c r="BV15" i="3"/>
  <c r="AU23" i="3"/>
  <c r="AT11" i="3"/>
  <c r="AX58" i="3"/>
  <c r="BZ56" i="3"/>
  <c r="BU17" i="3"/>
  <c r="BW46" i="3"/>
  <c r="BV23" i="3"/>
  <c r="AU29" i="3"/>
  <c r="AU50" i="3"/>
  <c r="CD29" i="3"/>
  <c r="BU62" i="3"/>
  <c r="BX62" i="3"/>
  <c r="BV38" i="3"/>
  <c r="BX38" i="3"/>
  <c r="BZ11" i="3"/>
  <c r="CB11" i="3"/>
  <c r="BZ58" i="3"/>
  <c r="BX69" i="3"/>
  <c r="BX17" i="3"/>
  <c r="AT16" i="3"/>
  <c r="BY23" i="3"/>
  <c r="AU15" i="3"/>
  <c r="BZ29" i="3"/>
  <c r="AX12" i="3"/>
  <c r="AW71" i="3"/>
  <c r="CC24" i="3"/>
  <c r="BW53" i="3"/>
  <c r="AW14" i="3"/>
  <c r="AW36" i="3"/>
  <c r="AT25" i="3"/>
  <c r="BZ34" i="3"/>
  <c r="AM80" i="3"/>
  <c r="CC17" i="3"/>
  <c r="AU69" i="3"/>
  <c r="AV58" i="3"/>
  <c r="CD57" i="3"/>
  <c r="BW57" i="3"/>
  <c r="BV19" i="3"/>
  <c r="AT53" i="3"/>
  <c r="AX53" i="3"/>
  <c r="CB36" i="3"/>
  <c r="BY13" i="3"/>
  <c r="AX32" i="3"/>
  <c r="AT32" i="3"/>
  <c r="CC32" i="3"/>
  <c r="CA32" i="3"/>
  <c r="CA37" i="3"/>
  <c r="AV38" i="3"/>
  <c r="BZ40" i="3"/>
  <c r="AW12" i="3"/>
  <c r="CD12" i="3"/>
  <c r="BX22" i="3"/>
  <c r="CC50" i="3"/>
  <c r="AW18" i="3"/>
  <c r="BV18" i="3"/>
  <c r="CB60" i="3"/>
  <c r="CC66" i="3"/>
  <c r="CA71" i="3"/>
  <c r="BY50" i="3"/>
  <c r="CD40" i="3"/>
  <c r="BV66" i="3"/>
  <c r="AL81" i="3"/>
  <c r="BS81" i="3"/>
  <c r="BS82" i="3" s="1"/>
  <c r="CB10" i="3"/>
  <c r="BA81" i="3"/>
  <c r="BA82" i="3" s="1"/>
  <c r="BQ81" i="3"/>
  <c r="BQ82" i="3" s="1"/>
  <c r="AX15" i="3"/>
  <c r="BW15" i="3"/>
  <c r="AX23" i="3"/>
  <c r="CB23" i="3"/>
  <c r="AW16" i="3"/>
  <c r="BZ16" i="3"/>
  <c r="AW17" i="3"/>
  <c r="CA17" i="3"/>
  <c r="BX56" i="3"/>
  <c r="AV48" i="3"/>
  <c r="CA48" i="3"/>
  <c r="BJ81" i="3"/>
  <c r="BV35" i="3"/>
  <c r="BP81" i="3"/>
  <c r="BP82" i="3" s="1"/>
  <c r="AW31" i="3"/>
  <c r="CB31" i="3"/>
  <c r="AW19" i="3"/>
  <c r="CA53" i="3"/>
  <c r="AU61" i="3"/>
  <c r="CA61" i="3"/>
  <c r="CC54" i="3"/>
  <c r="CD14" i="3"/>
  <c r="AU36" i="3"/>
  <c r="BX36" i="3"/>
  <c r="AV13" i="3"/>
  <c r="AV26" i="3"/>
  <c r="AV32" i="3"/>
  <c r="BW32" i="3"/>
  <c r="BJ80" i="3"/>
  <c r="AS81" i="3"/>
  <c r="AS82" i="3" s="1"/>
  <c r="AO81" i="3"/>
  <c r="AO82" i="3" s="1"/>
  <c r="BR81" i="3"/>
  <c r="BR82" i="3" s="1"/>
  <c r="BF81" i="3"/>
  <c r="CG13" i="3"/>
  <c r="CG28" i="3"/>
  <c r="CB47" i="3"/>
  <c r="BZ70" i="3"/>
  <c r="CD48" i="3"/>
  <c r="AV16" i="3"/>
  <c r="AT10" i="3"/>
  <c r="CD56" i="3"/>
  <c r="CG58" i="3"/>
  <c r="BF80" i="3"/>
  <c r="CB56" i="3"/>
  <c r="AL80" i="3"/>
  <c r="CA57" i="3"/>
  <c r="CC21" i="3"/>
  <c r="CA14" i="3"/>
  <c r="AW40" i="3"/>
  <c r="AW22" i="3"/>
  <c r="AX29" i="3"/>
  <c r="CC29" i="3"/>
  <c r="BH81" i="3"/>
  <c r="BL81" i="3"/>
  <c r="BL82" i="3" s="1"/>
  <c r="AU31" i="3"/>
  <c r="BX31" i="3"/>
  <c r="AV19" i="3"/>
  <c r="AV53" i="3"/>
  <c r="BH80" i="3"/>
  <c r="AP81" i="3"/>
  <c r="BI81" i="3"/>
  <c r="BM81" i="3"/>
  <c r="BM82" i="3" s="1"/>
  <c r="AN81" i="3"/>
  <c r="AR81" i="3"/>
  <c r="AR82" i="3" s="1"/>
  <c r="BB81" i="3"/>
  <c r="CD35" i="3"/>
  <c r="AW57" i="3"/>
  <c r="CD64" i="3"/>
  <c r="CC44" i="3"/>
  <c r="CG34" i="3"/>
  <c r="AU34" i="3"/>
  <c r="CA68" i="3"/>
  <c r="CG70" i="3"/>
  <c r="AV10" i="3"/>
  <c r="AW15" i="3"/>
  <c r="CC15" i="3"/>
  <c r="CD54" i="3"/>
  <c r="AV47" i="3"/>
  <c r="AN80" i="3"/>
  <c r="AX61" i="3"/>
  <c r="CB61" i="3"/>
  <c r="CA55" i="3"/>
  <c r="CG59" i="3"/>
  <c r="AX63" i="3"/>
  <c r="AX68" i="3"/>
  <c r="BX10" i="3"/>
  <c r="AW78" i="3"/>
  <c r="AV79" i="3"/>
  <c r="CA79" i="3"/>
  <c r="AH79" i="3" s="1"/>
  <c r="AC79" i="3" s="1"/>
  <c r="CD10" i="3"/>
  <c r="AU10" i="3"/>
  <c r="AX10" i="3"/>
  <c r="BE81" i="3"/>
  <c r="BE82" i="3" s="1"/>
  <c r="AU46" i="3"/>
  <c r="CC56" i="3"/>
  <c r="CG61" i="3"/>
  <c r="CG11" i="3"/>
  <c r="CC13" i="3"/>
  <c r="BW12" i="3"/>
  <c r="CG22" i="3"/>
  <c r="AX28" i="3"/>
  <c r="CD67" i="3"/>
  <c r="CB64" i="3"/>
  <c r="CA49" i="3"/>
  <c r="AU68" i="3"/>
  <c r="BW48" i="3"/>
  <c r="AT17" i="3"/>
  <c r="BZ10" i="3"/>
  <c r="CD15" i="3"/>
  <c r="BY10" i="3"/>
  <c r="AV17" i="3"/>
  <c r="BV10" i="3"/>
  <c r="BD81" i="3"/>
  <c r="BD82" i="3" s="1"/>
  <c r="AW56" i="3"/>
  <c r="AV11" i="3"/>
  <c r="AX14" i="3"/>
  <c r="CD36" i="3"/>
  <c r="AV18" i="3"/>
  <c r="CA28" i="3"/>
  <c r="AW27" i="3"/>
  <c r="BV29" i="3"/>
  <c r="CC10" i="3"/>
  <c r="BW10" i="3"/>
  <c r="BI80" i="3"/>
  <c r="AV29" i="3"/>
  <c r="BG81" i="3"/>
  <c r="AW35" i="3"/>
  <c r="AW54" i="3"/>
  <c r="AU60" i="3"/>
  <c r="AV30" i="3"/>
  <c r="CD17" i="3"/>
  <c r="BW71" i="3"/>
  <c r="CA23" i="3"/>
  <c r="BZ35" i="3"/>
  <c r="CC53" i="3"/>
  <c r="AW66" i="3"/>
  <c r="CA10" i="3"/>
  <c r="BO81" i="3"/>
  <c r="BO82" i="3" s="1"/>
  <c r="BK81" i="3"/>
  <c r="BK82" i="3" s="1"/>
  <c r="CC16" i="3"/>
  <c r="AX57" i="3"/>
  <c r="CD31" i="3"/>
  <c r="BZ54" i="3"/>
  <c r="AU37" i="3"/>
  <c r="AV59" i="3"/>
  <c r="AT42" i="3"/>
  <c r="AW10" i="3"/>
  <c r="BU10" i="3"/>
  <c r="CG36" i="3"/>
  <c r="CG32" i="3"/>
  <c r="CG55" i="3"/>
  <c r="CG64" i="3"/>
  <c r="CG44" i="3"/>
  <c r="CG56" i="3"/>
  <c r="CG48" i="3"/>
  <c r="CG35" i="3"/>
  <c r="CG12" i="3"/>
  <c r="CG25" i="3"/>
  <c r="D59" i="3"/>
  <c r="CG68" i="3"/>
  <c r="CG24" i="3"/>
  <c r="C86" i="3"/>
  <c r="D70" i="3"/>
  <c r="D34" i="3"/>
  <c r="D28" i="3"/>
  <c r="CG30" i="3"/>
  <c r="CG60" i="3"/>
  <c r="CG15" i="3"/>
  <c r="D61" i="3"/>
  <c r="C125" i="3"/>
  <c r="CG71" i="3"/>
  <c r="CG57" i="3"/>
  <c r="D36" i="3"/>
  <c r="D12" i="3"/>
  <c r="D22" i="3"/>
  <c r="D25" i="3"/>
  <c r="D56" i="3"/>
  <c r="D11" i="3"/>
  <c r="C121" i="3"/>
  <c r="CG40" i="3"/>
  <c r="CG26" i="3"/>
  <c r="CG29" i="3"/>
  <c r="CG23" i="3"/>
  <c r="CG37" i="3"/>
  <c r="CG38" i="3"/>
  <c r="CG14" i="3"/>
  <c r="D55" i="3"/>
  <c r="D64" i="3"/>
  <c r="C91" i="3"/>
  <c r="CG27" i="3"/>
  <c r="CG16" i="3"/>
  <c r="D16" i="3"/>
  <c r="D79" i="3"/>
  <c r="CG79" i="3"/>
  <c r="C122" i="3"/>
  <c r="D46" i="3"/>
  <c r="CG46" i="3"/>
  <c r="CG62" i="3"/>
  <c r="D62" i="3"/>
  <c r="C87" i="3"/>
  <c r="CG17" i="3"/>
  <c r="D29" i="3"/>
  <c r="C88" i="3"/>
  <c r="C123" i="3"/>
  <c r="C89" i="3"/>
  <c r="C85" i="3"/>
  <c r="C124" i="3"/>
  <c r="D69" i="3"/>
  <c r="CG69" i="3"/>
  <c r="CG53" i="3"/>
  <c r="D13" i="3"/>
  <c r="AI39" i="3" l="1"/>
  <c r="AY70" i="3"/>
  <c r="AG51" i="3"/>
  <c r="AH70" i="3"/>
  <c r="AC70" i="3" s="1"/>
  <c r="CE43" i="3"/>
  <c r="AG70" i="3"/>
  <c r="CE77" i="3"/>
  <c r="AF43" i="3"/>
  <c r="CE70" i="3"/>
  <c r="AH43" i="3"/>
  <c r="AC43" i="3" s="1"/>
  <c r="AI25" i="3"/>
  <c r="AI43" i="3"/>
  <c r="AG43" i="3"/>
  <c r="AH39" i="3"/>
  <c r="AC39" i="3" s="1"/>
  <c r="CE39" i="3"/>
  <c r="AG39" i="3"/>
  <c r="AF70" i="3"/>
  <c r="CE42" i="3"/>
  <c r="AH20" i="3"/>
  <c r="AC20" i="3" s="1"/>
  <c r="AY49" i="3"/>
  <c r="AG20" i="3"/>
  <c r="CE20" i="3"/>
  <c r="BG82" i="3"/>
  <c r="AI20" i="3"/>
  <c r="AM82" i="3"/>
  <c r="AG44" i="3"/>
  <c r="CE63" i="3"/>
  <c r="CE44" i="3"/>
  <c r="AY44" i="3"/>
  <c r="AG64" i="3"/>
  <c r="AY67" i="3"/>
  <c r="CE67" i="3"/>
  <c r="AG67" i="3"/>
  <c r="BB82" i="3"/>
  <c r="AK82" i="3"/>
  <c r="AI77" i="3"/>
  <c r="AL82" i="3"/>
  <c r="AY51" i="3"/>
  <c r="CE55" i="3"/>
  <c r="AY26" i="3"/>
  <c r="AF26" i="3"/>
  <c r="CE48" i="3"/>
  <c r="CE64" i="3"/>
  <c r="AI70" i="3"/>
  <c r="CE12" i="3"/>
  <c r="CE14" i="3"/>
  <c r="AH51" i="3"/>
  <c r="AC51" i="3" s="1"/>
  <c r="BI82" i="3"/>
  <c r="CE57" i="3"/>
  <c r="AG77" i="3"/>
  <c r="CE69" i="3"/>
  <c r="AH42" i="3"/>
  <c r="AC42" i="3" s="1"/>
  <c r="CE51" i="3"/>
  <c r="AH63" i="3"/>
  <c r="AI78" i="3"/>
  <c r="CE25" i="3"/>
  <c r="AH59" i="3"/>
  <c r="CE61" i="3"/>
  <c r="AP82" i="3"/>
  <c r="CE22" i="3"/>
  <c r="AF49" i="3"/>
  <c r="AI63" i="3"/>
  <c r="AI42" i="3"/>
  <c r="AF44" i="3"/>
  <c r="AH77" i="3"/>
  <c r="AC77" i="3" s="1"/>
  <c r="AF67" i="3"/>
  <c r="AY36" i="3"/>
  <c r="AY43" i="3"/>
  <c r="CE59" i="3"/>
  <c r="AG49" i="3"/>
  <c r="CE28" i="3"/>
  <c r="BF82" i="3"/>
  <c r="CE50" i="3"/>
  <c r="AY20" i="3"/>
  <c r="AY39" i="3"/>
  <c r="AH25" i="3"/>
  <c r="AC25" i="3" s="1"/>
  <c r="CE29" i="3"/>
  <c r="AI51" i="3"/>
  <c r="AF39" i="3"/>
  <c r="AI59" i="3"/>
  <c r="CE31" i="3"/>
  <c r="AG13" i="3"/>
  <c r="CE71" i="3"/>
  <c r="AY53" i="3"/>
  <c r="CE30" i="3"/>
  <c r="AI21" i="3"/>
  <c r="AG32" i="3"/>
  <c r="AG23" i="3"/>
  <c r="CE62" i="3"/>
  <c r="CE58" i="3"/>
  <c r="AY23" i="3"/>
  <c r="CE11" i="3"/>
  <c r="CE18" i="3"/>
  <c r="AF20" i="3"/>
  <c r="B99" i="3"/>
  <c r="C98" i="3"/>
  <c r="AG26" i="3"/>
  <c r="AI32" i="3"/>
  <c r="AF32" i="3"/>
  <c r="AG36" i="3"/>
  <c r="AF23" i="3"/>
  <c r="AF24" i="3"/>
  <c r="AG24" i="3"/>
  <c r="AY24" i="3"/>
  <c r="AF51" i="3"/>
  <c r="CE15" i="3"/>
  <c r="AH21" i="3"/>
  <c r="AY32" i="3"/>
  <c r="AY13" i="3"/>
  <c r="AY77" i="3"/>
  <c r="AF77" i="3"/>
  <c r="AB77" i="3" s="1"/>
  <c r="AF55" i="3"/>
  <c r="AY55" i="3"/>
  <c r="AG55" i="3"/>
  <c r="AF36" i="3"/>
  <c r="CE46" i="3"/>
  <c r="AI30" i="3"/>
  <c r="AH30" i="3"/>
  <c r="AY62" i="3"/>
  <c r="AG62" i="3"/>
  <c r="AF62" i="3"/>
  <c r="AG17" i="3"/>
  <c r="AF64" i="3"/>
  <c r="AY64" i="3"/>
  <c r="AF13" i="3"/>
  <c r="CE19" i="3"/>
  <c r="AH32" i="3"/>
  <c r="CE66" i="3"/>
  <c r="AI26" i="3"/>
  <c r="CE26" i="3"/>
  <c r="AH26" i="3"/>
  <c r="CE21" i="3"/>
  <c r="AI50" i="3"/>
  <c r="AH50" i="3"/>
  <c r="AH18" i="3"/>
  <c r="AI18" i="3"/>
  <c r="AI37" i="3"/>
  <c r="AH37" i="3"/>
  <c r="AF71" i="3"/>
  <c r="AG71" i="3"/>
  <c r="AY71" i="3"/>
  <c r="AI38" i="3"/>
  <c r="AH38" i="3"/>
  <c r="AY50" i="3"/>
  <c r="AF50" i="3"/>
  <c r="AG50" i="3"/>
  <c r="AH58" i="3"/>
  <c r="AI58" i="3"/>
  <c r="CE38" i="3"/>
  <c r="AG12" i="3"/>
  <c r="AF12" i="3"/>
  <c r="AY12" i="3"/>
  <c r="CE32" i="3"/>
  <c r="AH19" i="3"/>
  <c r="AI19" i="3"/>
  <c r="AF69" i="3"/>
  <c r="AY69" i="3"/>
  <c r="AG69" i="3"/>
  <c r="AI11" i="3"/>
  <c r="AH11" i="3"/>
  <c r="AH66" i="3"/>
  <c r="AI66" i="3"/>
  <c r="CE40" i="3"/>
  <c r="AI40" i="3"/>
  <c r="AH40" i="3"/>
  <c r="AI34" i="3"/>
  <c r="AH34" i="3"/>
  <c r="AC34" i="3" s="1"/>
  <c r="AH62" i="3"/>
  <c r="AI62" i="3"/>
  <c r="AY48" i="3"/>
  <c r="AF48" i="3"/>
  <c r="AG48" i="3"/>
  <c r="CE34" i="3"/>
  <c r="BJ82" i="3"/>
  <c r="CE60" i="3"/>
  <c r="AI60" i="3"/>
  <c r="AH60" i="3"/>
  <c r="AI22" i="3"/>
  <c r="AH22" i="3"/>
  <c r="AY38" i="3"/>
  <c r="AF38" i="3"/>
  <c r="AG38" i="3"/>
  <c r="AF25" i="3"/>
  <c r="AY25" i="3"/>
  <c r="AG25" i="3"/>
  <c r="AH24" i="3"/>
  <c r="CE24" i="3"/>
  <c r="AI24" i="3"/>
  <c r="AI69" i="3"/>
  <c r="AH69" i="3"/>
  <c r="AG58" i="3"/>
  <c r="AY58" i="3"/>
  <c r="AF58" i="3"/>
  <c r="AG21" i="3"/>
  <c r="AY21" i="3"/>
  <c r="AF21" i="3"/>
  <c r="AI46" i="3"/>
  <c r="AH46" i="3"/>
  <c r="CE37" i="3"/>
  <c r="AI27" i="3"/>
  <c r="CE27" i="3"/>
  <c r="AH27" i="3"/>
  <c r="AG16" i="3"/>
  <c r="AF16" i="3"/>
  <c r="AY16" i="3"/>
  <c r="AH47" i="3"/>
  <c r="AC47" i="3" s="1"/>
  <c r="AI47" i="3"/>
  <c r="CE47" i="3"/>
  <c r="AY22" i="3"/>
  <c r="AG22" i="3"/>
  <c r="AF22" i="3"/>
  <c r="AI57" i="3"/>
  <c r="AH57" i="3"/>
  <c r="AF40" i="3"/>
  <c r="AY40" i="3"/>
  <c r="AG40" i="3"/>
  <c r="BH82" i="3"/>
  <c r="AI14" i="3"/>
  <c r="AH14" i="3"/>
  <c r="AG15" i="3"/>
  <c r="AF15" i="3"/>
  <c r="AY15" i="3"/>
  <c r="CE68" i="3"/>
  <c r="AI68" i="3"/>
  <c r="AH68" i="3"/>
  <c r="AC68" i="3" s="1"/>
  <c r="AY19" i="3"/>
  <c r="AG19" i="3"/>
  <c r="AF19" i="3"/>
  <c r="AF63" i="3"/>
  <c r="AY63" i="3"/>
  <c r="AG63" i="3"/>
  <c r="AG47" i="3"/>
  <c r="AY47" i="3"/>
  <c r="AF47" i="3"/>
  <c r="AF34" i="3"/>
  <c r="AY34" i="3"/>
  <c r="AG34" i="3"/>
  <c r="AH61" i="3"/>
  <c r="AI61" i="3"/>
  <c r="AG31" i="3"/>
  <c r="AF31" i="3"/>
  <c r="AY31" i="3"/>
  <c r="CE10" i="3"/>
  <c r="AI55" i="3"/>
  <c r="AH55" i="3"/>
  <c r="AF61" i="3"/>
  <c r="AY61" i="3"/>
  <c r="AG61" i="3"/>
  <c r="AH44" i="3"/>
  <c r="AI44" i="3"/>
  <c r="AN82" i="3"/>
  <c r="AG53" i="3"/>
  <c r="AF53" i="3"/>
  <c r="AY54" i="3"/>
  <c r="AF54" i="3"/>
  <c r="AG54" i="3"/>
  <c r="AI28" i="3"/>
  <c r="AH28" i="3"/>
  <c r="AF11" i="3"/>
  <c r="AG11" i="3"/>
  <c r="AY11" i="3"/>
  <c r="AF17" i="3"/>
  <c r="AY17" i="3"/>
  <c r="AY68" i="3"/>
  <c r="AF68" i="3"/>
  <c r="AG68" i="3"/>
  <c r="AG79" i="3"/>
  <c r="AY79" i="3"/>
  <c r="CE79" i="3"/>
  <c r="AF35" i="3"/>
  <c r="AG35" i="3"/>
  <c r="AY35" i="3"/>
  <c r="AG18" i="3"/>
  <c r="AF18" i="3"/>
  <c r="AY18" i="3"/>
  <c r="AY56" i="3"/>
  <c r="AF56" i="3"/>
  <c r="AG56" i="3"/>
  <c r="AH48" i="3"/>
  <c r="AI48" i="3"/>
  <c r="CE49" i="3"/>
  <c r="AI49" i="3"/>
  <c r="AH49" i="3"/>
  <c r="AC49" i="3" s="1"/>
  <c r="AI12" i="3"/>
  <c r="AH12" i="3"/>
  <c r="AI56" i="3"/>
  <c r="CE56" i="3"/>
  <c r="AH56" i="3"/>
  <c r="AF79" i="3"/>
  <c r="AB79" i="3" s="1"/>
  <c r="AG30" i="3"/>
  <c r="AF30" i="3"/>
  <c r="AY30" i="3"/>
  <c r="AH36" i="3"/>
  <c r="CE36" i="3"/>
  <c r="AI36" i="3"/>
  <c r="AI15" i="3"/>
  <c r="AH15" i="3"/>
  <c r="AH64" i="3"/>
  <c r="AI64" i="3"/>
  <c r="CE13" i="3"/>
  <c r="AI13" i="3"/>
  <c r="AH13" i="3"/>
  <c r="AF46" i="3"/>
  <c r="AG46" i="3"/>
  <c r="AY46" i="3"/>
  <c r="AF78" i="3"/>
  <c r="AB78" i="3" s="1"/>
  <c r="AG78" i="3"/>
  <c r="AY78" i="3"/>
  <c r="AI79" i="3"/>
  <c r="AY60" i="3"/>
  <c r="AF60" i="3"/>
  <c r="AG60" i="3"/>
  <c r="AY29" i="3"/>
  <c r="AF29" i="3"/>
  <c r="AG29" i="3"/>
  <c r="AH29" i="3"/>
  <c r="AI29" i="3"/>
  <c r="AG27" i="3"/>
  <c r="AY27" i="3"/>
  <c r="AF27" i="3"/>
  <c r="AG14" i="3"/>
  <c r="AF14" i="3"/>
  <c r="AY14" i="3"/>
  <c r="AI67" i="3"/>
  <c r="AH67" i="3"/>
  <c r="AG28" i="3"/>
  <c r="AY28" i="3"/>
  <c r="AF28" i="3"/>
  <c r="AG10" i="3"/>
  <c r="AY10" i="3"/>
  <c r="AF10" i="3"/>
  <c r="AY37" i="3"/>
  <c r="AG37" i="3"/>
  <c r="AF37" i="3"/>
  <c r="CE16" i="3"/>
  <c r="AH16" i="3"/>
  <c r="AI16" i="3"/>
  <c r="AG66" i="3"/>
  <c r="AF66" i="3"/>
  <c r="AY66" i="3"/>
  <c r="AF42" i="3"/>
  <c r="AY42" i="3"/>
  <c r="AG42" i="3"/>
  <c r="CE54" i="3"/>
  <c r="AI54" i="3"/>
  <c r="AH54" i="3"/>
  <c r="AI53" i="3"/>
  <c r="AH53" i="3"/>
  <c r="AH71" i="3"/>
  <c r="AI71" i="3"/>
  <c r="AY59" i="3"/>
  <c r="AF59" i="3"/>
  <c r="AG59" i="3"/>
  <c r="AH31" i="3"/>
  <c r="AI31" i="3"/>
  <c r="CE35" i="3"/>
  <c r="AI35" i="3"/>
  <c r="AH35" i="3"/>
  <c r="CE17" i="3"/>
  <c r="AI17" i="3"/>
  <c r="AH17" i="3"/>
  <c r="AI10" i="3"/>
  <c r="AH10" i="3"/>
  <c r="AG57" i="3"/>
  <c r="AF57" i="3"/>
  <c r="AY57" i="3"/>
  <c r="CE23" i="3"/>
  <c r="AI23" i="3"/>
  <c r="AH23" i="3"/>
  <c r="CE53" i="3"/>
  <c r="C166" i="3"/>
  <c r="T124" i="3" s="1"/>
  <c r="C220" i="3"/>
  <c r="N121" i="3" s="1"/>
  <c r="C90" i="3"/>
  <c r="C196" i="3"/>
  <c r="J122" i="3" s="1"/>
  <c r="C171" i="3"/>
  <c r="Y124" i="3" s="1"/>
  <c r="C165" i="3"/>
  <c r="S124" i="3" s="1"/>
  <c r="C169" i="3"/>
  <c r="W124" i="3" s="1"/>
  <c r="C225" i="3"/>
  <c r="S121" i="3" s="1"/>
  <c r="C177" i="3"/>
  <c r="K123" i="3" s="1"/>
  <c r="C167" i="3"/>
  <c r="U124" i="3" s="1"/>
  <c r="C197" i="3"/>
  <c r="K122" i="3" s="1"/>
  <c r="C155" i="3"/>
  <c r="I124" i="3" s="1"/>
  <c r="C168" i="3"/>
  <c r="V124" i="3" s="1"/>
  <c r="C188" i="3"/>
  <c r="V123" i="3" s="1"/>
  <c r="C176" i="3"/>
  <c r="J123" i="3" s="1"/>
  <c r="C181" i="3"/>
  <c r="O123" i="3" s="1"/>
  <c r="C226" i="3"/>
  <c r="T121" i="3" s="1"/>
  <c r="C148" i="3"/>
  <c r="V125" i="3" s="1"/>
  <c r="C154" i="3"/>
  <c r="H124" i="3" s="1"/>
  <c r="C152" i="3"/>
  <c r="F124" i="3" s="1"/>
  <c r="C187" i="3"/>
  <c r="U123" i="3" s="1"/>
  <c r="C209" i="3"/>
  <c r="W122" i="3" s="1"/>
  <c r="C205" i="3"/>
  <c r="S122" i="3" s="1"/>
  <c r="C170" i="3"/>
  <c r="X124" i="3" s="1"/>
  <c r="C215" i="3"/>
  <c r="I121" i="3" s="1"/>
  <c r="C179" i="3"/>
  <c r="M123" i="3" s="1"/>
  <c r="C206" i="3"/>
  <c r="T122" i="3" s="1"/>
  <c r="C149" i="3"/>
  <c r="W125" i="3" s="1"/>
  <c r="C173" i="3"/>
  <c r="G123" i="3" s="1"/>
  <c r="C224" i="3"/>
  <c r="R121" i="3" s="1"/>
  <c r="C132" i="3"/>
  <c r="C194" i="3"/>
  <c r="H122" i="3" s="1"/>
  <c r="C228" i="3"/>
  <c r="V121" i="3" s="1"/>
  <c r="C213" i="3"/>
  <c r="G121" i="3" s="1"/>
  <c r="C172" i="3"/>
  <c r="F123" i="3" s="1"/>
  <c r="C147" i="3"/>
  <c r="U125" i="3" s="1"/>
  <c r="C160" i="3"/>
  <c r="N124" i="3" s="1"/>
  <c r="C198" i="3"/>
  <c r="L122" i="3" s="1"/>
  <c r="C139" i="3"/>
  <c r="M125" i="3" s="1"/>
  <c r="C182" i="3"/>
  <c r="P123" i="3" s="1"/>
  <c r="C153" i="3"/>
  <c r="G124" i="3" s="1"/>
  <c r="C229" i="3"/>
  <c r="W121" i="3" s="1"/>
  <c r="C135" i="3"/>
  <c r="I125" i="3" s="1"/>
  <c r="C202" i="3"/>
  <c r="P122" i="3" s="1"/>
  <c r="C145" i="3"/>
  <c r="S125" i="3" s="1"/>
  <c r="C204" i="3"/>
  <c r="R122" i="3" s="1"/>
  <c r="C211" i="3"/>
  <c r="Y122" i="3" s="1"/>
  <c r="C185" i="3"/>
  <c r="S123" i="3" s="1"/>
  <c r="C164" i="3"/>
  <c r="R124" i="3" s="1"/>
  <c r="C186" i="3"/>
  <c r="T123" i="3" s="1"/>
  <c r="C133" i="3"/>
  <c r="G125" i="3" s="1"/>
  <c r="C195" i="3"/>
  <c r="I122" i="3" s="1"/>
  <c r="C163" i="3"/>
  <c r="Q124" i="3" s="1"/>
  <c r="C212" i="3"/>
  <c r="F121" i="3" s="1"/>
  <c r="C161" i="3"/>
  <c r="O124" i="3" s="1"/>
  <c r="C190" i="3"/>
  <c r="X123" i="3" s="1"/>
  <c r="C203" i="3"/>
  <c r="Q122" i="3" s="1"/>
  <c r="C219" i="3"/>
  <c r="M121" i="3" s="1"/>
  <c r="C142" i="3"/>
  <c r="P125" i="3" s="1"/>
  <c r="C158" i="3"/>
  <c r="L124" i="3" s="1"/>
  <c r="C199" i="3"/>
  <c r="M122" i="3" s="1"/>
  <c r="C140" i="3"/>
  <c r="N125" i="3" s="1"/>
  <c r="C136" i="3"/>
  <c r="J125" i="3" s="1"/>
  <c r="C150" i="3"/>
  <c r="X125" i="3" s="1"/>
  <c r="C216" i="3"/>
  <c r="J121" i="3" s="1"/>
  <c r="C134" i="3"/>
  <c r="H125" i="3" s="1"/>
  <c r="C184" i="3"/>
  <c r="R123" i="3" s="1"/>
  <c r="C156" i="3"/>
  <c r="J124" i="3" s="1"/>
  <c r="C178" i="3"/>
  <c r="L123" i="3" s="1"/>
  <c r="C221" i="3"/>
  <c r="O121" i="3" s="1"/>
  <c r="C175" i="3"/>
  <c r="I123" i="3" s="1"/>
  <c r="C207" i="3"/>
  <c r="U122" i="3" s="1"/>
  <c r="C174" i="3"/>
  <c r="H123" i="3" s="1"/>
  <c r="C214" i="3"/>
  <c r="H121" i="3" s="1"/>
  <c r="C137" i="3"/>
  <c r="K125" i="3" s="1"/>
  <c r="C146" i="3"/>
  <c r="T125" i="3" s="1"/>
  <c r="C223" i="3"/>
  <c r="Q121" i="3" s="1"/>
  <c r="C192" i="3"/>
  <c r="F122" i="3" s="1"/>
  <c r="C231" i="3"/>
  <c r="Y121" i="3" s="1"/>
  <c r="C189" i="3"/>
  <c r="W123" i="3" s="1"/>
  <c r="C141" i="3"/>
  <c r="O125" i="3" s="1"/>
  <c r="C210" i="3"/>
  <c r="X122" i="3" s="1"/>
  <c r="C159" i="3"/>
  <c r="M124" i="3" s="1"/>
  <c r="C143" i="3"/>
  <c r="Q125" i="3" s="1"/>
  <c r="C157" i="3"/>
  <c r="K124" i="3" s="1"/>
  <c r="C144" i="3"/>
  <c r="R125" i="3" s="1"/>
  <c r="C227" i="3"/>
  <c r="U121" i="3" s="1"/>
  <c r="C218" i="3"/>
  <c r="L121" i="3" s="1"/>
  <c r="C191" i="3"/>
  <c r="Y123" i="3" s="1"/>
  <c r="C208" i="3"/>
  <c r="V122" i="3" s="1"/>
  <c r="C162" i="3"/>
  <c r="P124" i="3" s="1"/>
  <c r="C151" i="3"/>
  <c r="Y125" i="3" s="1"/>
  <c r="C200" i="3"/>
  <c r="N122" i="3" s="1"/>
  <c r="C193" i="3"/>
  <c r="G122" i="3" s="1"/>
  <c r="C201" i="3"/>
  <c r="O122" i="3" s="1"/>
  <c r="C217" i="3"/>
  <c r="K121" i="3" s="1"/>
  <c r="C222" i="3"/>
  <c r="P121" i="3" s="1"/>
  <c r="C230" i="3"/>
  <c r="X121" i="3" s="1"/>
  <c r="C183" i="3"/>
  <c r="Q123" i="3" s="1"/>
  <c r="C138" i="3"/>
  <c r="L125" i="3" s="1"/>
  <c r="C126" i="3"/>
  <c r="C180" i="3"/>
  <c r="N123" i="3" s="1"/>
  <c r="AB43" i="3" l="1"/>
  <c r="F43" i="3"/>
  <c r="AB39" i="3"/>
  <c r="F39" i="3"/>
  <c r="AB70" i="3"/>
  <c r="F70" i="3"/>
  <c r="AB42" i="3"/>
  <c r="F42" i="3"/>
  <c r="AB60" i="3"/>
  <c r="F60" i="3"/>
  <c r="AB54" i="3"/>
  <c r="F54" i="3"/>
  <c r="AB25" i="3"/>
  <c r="F25" i="3"/>
  <c r="AB48" i="3"/>
  <c r="F48" i="3"/>
  <c r="AB71" i="3"/>
  <c r="F71" i="3"/>
  <c r="AB36" i="3"/>
  <c r="F36" i="3"/>
  <c r="AB32" i="3"/>
  <c r="F32" i="3"/>
  <c r="AB37" i="3"/>
  <c r="F37" i="3"/>
  <c r="AB14" i="3"/>
  <c r="F14" i="3"/>
  <c r="AB29" i="3"/>
  <c r="F29" i="3"/>
  <c r="AB18" i="3"/>
  <c r="F18" i="3"/>
  <c r="AB35" i="3"/>
  <c r="F35" i="3"/>
  <c r="AB17" i="3"/>
  <c r="F17" i="3"/>
  <c r="AB61" i="3"/>
  <c r="F61" i="3"/>
  <c r="AB47" i="3"/>
  <c r="F47" i="3"/>
  <c r="AB40" i="3"/>
  <c r="F40" i="3"/>
  <c r="AB24" i="3"/>
  <c r="F24" i="3"/>
  <c r="AB20" i="3"/>
  <c r="F20" i="3"/>
  <c r="AB67" i="3"/>
  <c r="F67" i="3"/>
  <c r="AB66" i="3"/>
  <c r="F66" i="3"/>
  <c r="AB46" i="3"/>
  <c r="F46" i="3"/>
  <c r="AB30" i="3"/>
  <c r="F30" i="3"/>
  <c r="AB11" i="3"/>
  <c r="F11" i="3"/>
  <c r="AB34" i="3"/>
  <c r="F34" i="3"/>
  <c r="AB22" i="3"/>
  <c r="F22" i="3"/>
  <c r="AB12" i="3"/>
  <c r="F12" i="3"/>
  <c r="AB64" i="3"/>
  <c r="F64" i="3"/>
  <c r="AB57" i="3"/>
  <c r="F57" i="3"/>
  <c r="AB56" i="3"/>
  <c r="F56" i="3"/>
  <c r="AB68" i="3"/>
  <c r="F68" i="3"/>
  <c r="AB53" i="3"/>
  <c r="F53" i="3"/>
  <c r="AB31" i="3"/>
  <c r="F31" i="3"/>
  <c r="AB63" i="3"/>
  <c r="F63" i="3"/>
  <c r="AB15" i="3"/>
  <c r="F15" i="3"/>
  <c r="AB58" i="3"/>
  <c r="F58" i="3"/>
  <c r="AB38" i="3"/>
  <c r="F38" i="3"/>
  <c r="AB50" i="3"/>
  <c r="F50" i="3"/>
  <c r="AB13" i="3"/>
  <c r="F13" i="3"/>
  <c r="AB62" i="3"/>
  <c r="F62" i="3"/>
  <c r="AB51" i="3"/>
  <c r="F51" i="3"/>
  <c r="AB23" i="3"/>
  <c r="F23" i="3"/>
  <c r="AB49" i="3"/>
  <c r="F49" i="3"/>
  <c r="AB26" i="3"/>
  <c r="F26" i="3"/>
  <c r="AB59" i="3"/>
  <c r="F59" i="3"/>
  <c r="AB28" i="3"/>
  <c r="F28" i="3"/>
  <c r="AB27" i="3"/>
  <c r="F27" i="3"/>
  <c r="AB19" i="3"/>
  <c r="F19" i="3"/>
  <c r="AB16" i="3"/>
  <c r="F16" i="3"/>
  <c r="AB21" i="3"/>
  <c r="F21" i="3"/>
  <c r="AB69" i="3"/>
  <c r="F69" i="3"/>
  <c r="AB55" i="3"/>
  <c r="F55" i="3"/>
  <c r="AB44" i="3"/>
  <c r="F44" i="3"/>
  <c r="AB10" i="3"/>
  <c r="F10" i="3"/>
  <c r="I21" i="14"/>
  <c r="K21" i="14" s="1"/>
  <c r="I14" i="14"/>
  <c r="K14" i="14" s="1"/>
  <c r="AC44" i="3"/>
  <c r="AC64" i="3"/>
  <c r="AC63" i="3"/>
  <c r="AC67" i="3"/>
  <c r="AC55" i="3"/>
  <c r="AC59" i="3"/>
  <c r="AC17" i="3"/>
  <c r="AC71" i="3"/>
  <c r="AC53" i="3"/>
  <c r="AC13" i="3"/>
  <c r="AC12" i="3"/>
  <c r="AC57" i="3"/>
  <c r="AC22" i="3"/>
  <c r="AC40" i="3"/>
  <c r="AC66" i="3"/>
  <c r="AC37" i="3"/>
  <c r="AC50" i="3"/>
  <c r="AC21" i="3"/>
  <c r="AC23" i="3"/>
  <c r="AC31" i="3"/>
  <c r="AC16" i="3"/>
  <c r="AC56" i="3"/>
  <c r="AC28" i="3"/>
  <c r="AC14" i="3"/>
  <c r="AC46" i="3"/>
  <c r="AC69" i="3"/>
  <c r="AC24" i="3"/>
  <c r="AC62" i="3"/>
  <c r="AC11" i="3"/>
  <c r="AC19" i="3"/>
  <c r="AC58" i="3"/>
  <c r="AC38" i="3"/>
  <c r="AC10" i="3"/>
  <c r="AC35" i="3"/>
  <c r="AC48" i="3"/>
  <c r="AC60" i="3"/>
  <c r="AC30" i="3"/>
  <c r="AC54" i="3"/>
  <c r="AC29" i="3"/>
  <c r="AC15" i="3"/>
  <c r="AC36" i="3"/>
  <c r="AC61" i="3"/>
  <c r="AC27" i="3"/>
  <c r="AC18" i="3"/>
  <c r="AC26" i="3"/>
  <c r="AC32" i="3"/>
  <c r="B100" i="3"/>
  <c r="C99" i="3"/>
  <c r="P126" i="3"/>
  <c r="K126" i="3"/>
  <c r="E122" i="3"/>
  <c r="X126" i="3"/>
  <c r="U126" i="3"/>
  <c r="N126" i="3"/>
  <c r="Z122" i="3"/>
  <c r="AA122" i="3" s="1"/>
  <c r="D124" i="3"/>
  <c r="D125" i="3"/>
  <c r="Z123" i="3"/>
  <c r="AA123" i="3" s="1"/>
  <c r="F125" i="3"/>
  <c r="Z125" i="3" s="1"/>
  <c r="AA125" i="3" s="1"/>
  <c r="C232" i="3"/>
  <c r="D123" i="3"/>
  <c r="S126" i="3"/>
  <c r="D122" i="3"/>
  <c r="Q126" i="3"/>
  <c r="H126" i="3"/>
  <c r="O126" i="3"/>
  <c r="E121" i="3"/>
  <c r="M126" i="3"/>
  <c r="E124" i="3"/>
  <c r="W126" i="3"/>
  <c r="G126" i="3"/>
  <c r="R126" i="3"/>
  <c r="C92" i="3"/>
  <c r="V126" i="3"/>
  <c r="Z124" i="3"/>
  <c r="AA124" i="3" s="1"/>
  <c r="T126" i="3"/>
  <c r="L126" i="3"/>
  <c r="E125" i="3"/>
  <c r="Y126" i="3"/>
  <c r="J126" i="3"/>
  <c r="D121" i="3"/>
  <c r="Z121" i="3"/>
  <c r="AA121" i="3" s="1"/>
  <c r="I126" i="3"/>
  <c r="E123" i="3"/>
  <c r="I14" i="15" l="1"/>
  <c r="K14" i="15" s="1"/>
  <c r="I15" i="15"/>
  <c r="K15" i="15" s="1"/>
  <c r="I16" i="15"/>
  <c r="K16" i="15" s="1"/>
  <c r="D25" i="15"/>
  <c r="I5" i="15"/>
  <c r="K5" i="15" s="1"/>
  <c r="I6" i="15"/>
  <c r="K6" i="15" s="1"/>
  <c r="I9" i="15"/>
  <c r="K9" i="15" s="1"/>
  <c r="I7" i="15"/>
  <c r="K7" i="15" s="1"/>
  <c r="I8" i="15"/>
  <c r="K8" i="15" s="1"/>
  <c r="I11" i="15"/>
  <c r="K11" i="15" s="1"/>
  <c r="I10" i="15"/>
  <c r="K10" i="15" s="1"/>
  <c r="I13" i="15"/>
  <c r="K13" i="15" s="1"/>
  <c r="I12" i="15"/>
  <c r="K12" i="15" s="1"/>
  <c r="I22" i="14"/>
  <c r="K22" i="14" s="1"/>
  <c r="D31" i="14"/>
  <c r="I6" i="14"/>
  <c r="K6" i="14" s="1"/>
  <c r="I7" i="14"/>
  <c r="K7" i="14" s="1"/>
  <c r="I5" i="14"/>
  <c r="K5" i="14" s="1"/>
  <c r="I8" i="14"/>
  <c r="K8" i="14" s="1"/>
  <c r="I9" i="14"/>
  <c r="K9" i="14" s="1"/>
  <c r="I10" i="14"/>
  <c r="K10" i="14" s="1"/>
  <c r="I11" i="14"/>
  <c r="K11" i="14" s="1"/>
  <c r="I16" i="14"/>
  <c r="K16" i="14" s="1"/>
  <c r="I15" i="14"/>
  <c r="K15" i="14" s="1"/>
  <c r="I19" i="14"/>
  <c r="K19" i="14" s="1"/>
  <c r="I17" i="14"/>
  <c r="K17" i="14" s="1"/>
  <c r="I18" i="14"/>
  <c r="K18" i="14" s="1"/>
  <c r="I20" i="14"/>
  <c r="K20" i="14" s="1"/>
  <c r="I13" i="14"/>
  <c r="K13" i="14" s="1"/>
  <c r="I12" i="14"/>
  <c r="K12" i="14" s="1"/>
  <c r="C100" i="3"/>
  <c r="B101" i="3"/>
  <c r="E126" i="3"/>
  <c r="F126" i="3"/>
  <c r="Z126" i="3" s="1"/>
  <c r="D126" i="3"/>
  <c r="I18" i="13" l="1"/>
  <c r="K18" i="13" s="1"/>
  <c r="B102" i="3"/>
  <c r="C101" i="3"/>
  <c r="AA126" i="3"/>
  <c r="E127" i="3"/>
  <c r="I14" i="13" l="1"/>
  <c r="K14" i="13" s="1"/>
  <c r="I19" i="13"/>
  <c r="K19" i="13" s="1"/>
  <c r="I13" i="13"/>
  <c r="K13" i="13" s="1"/>
  <c r="I16" i="13"/>
  <c r="K16" i="13" s="1"/>
  <c r="I21" i="13"/>
  <c r="K21" i="13" s="1"/>
  <c r="D30" i="13"/>
  <c r="I6" i="13"/>
  <c r="K6" i="13" s="1"/>
  <c r="I7" i="13"/>
  <c r="K7" i="13" s="1"/>
  <c r="I5" i="13"/>
  <c r="K5" i="13" s="1"/>
  <c r="I8" i="13"/>
  <c r="K8" i="13" s="1"/>
  <c r="I9" i="13"/>
  <c r="K9" i="13" s="1"/>
  <c r="I12" i="13"/>
  <c r="K12" i="13" s="1"/>
  <c r="I11" i="13"/>
  <c r="K11" i="13" s="1"/>
  <c r="I10" i="13"/>
  <c r="K10" i="13" s="1"/>
  <c r="I17" i="13"/>
  <c r="K17" i="13" s="1"/>
  <c r="I15" i="13"/>
  <c r="K15" i="13" s="1"/>
  <c r="I20" i="13"/>
  <c r="K20" i="13" s="1"/>
  <c r="I18" i="12"/>
  <c r="K18" i="12" s="1"/>
  <c r="I19" i="12"/>
  <c r="K19" i="12" s="1"/>
  <c r="I17" i="12"/>
  <c r="K17" i="12" s="1"/>
  <c r="C102" i="3"/>
  <c r="B103" i="3"/>
  <c r="I20" i="12" l="1"/>
  <c r="K20" i="12" s="1"/>
  <c r="I22" i="12"/>
  <c r="K22" i="12" s="1"/>
  <c r="D31" i="12"/>
  <c r="I7" i="12"/>
  <c r="K7" i="12" s="1"/>
  <c r="I5" i="12"/>
  <c r="K5" i="12" s="1"/>
  <c r="I8" i="12"/>
  <c r="K8" i="12" s="1"/>
  <c r="I6" i="12"/>
  <c r="K6" i="12" s="1"/>
  <c r="I9" i="12"/>
  <c r="K9" i="12" s="1"/>
  <c r="I10" i="12"/>
  <c r="K10" i="12" s="1"/>
  <c r="I13" i="12"/>
  <c r="K13" i="12" s="1"/>
  <c r="I11" i="12"/>
  <c r="K11" i="12" s="1"/>
  <c r="I15" i="12"/>
  <c r="K15" i="12" s="1"/>
  <c r="I12" i="12"/>
  <c r="K12" i="12" s="1"/>
  <c r="I16" i="12"/>
  <c r="K16" i="12" s="1"/>
  <c r="I14" i="12"/>
  <c r="K14" i="12" s="1"/>
  <c r="I21" i="12"/>
  <c r="K21" i="12" s="1"/>
  <c r="B104" i="3"/>
  <c r="C103" i="3"/>
  <c r="B105" i="3" l="1"/>
  <c r="C104" i="3"/>
  <c r="B106" i="3" l="1"/>
  <c r="C105" i="3"/>
  <c r="D39" i="10" l="1"/>
  <c r="I5" i="10"/>
  <c r="K5" i="10" s="1"/>
  <c r="B107" i="3"/>
  <c r="C106" i="3"/>
  <c r="C107" i="3" l="1"/>
  <c r="B108" i="3"/>
  <c r="B109" i="3" l="1"/>
  <c r="C108" i="3"/>
  <c r="C109" i="3" l="1"/>
  <c r="B110" i="3"/>
  <c r="B111" i="3" l="1"/>
  <c r="C110" i="3"/>
  <c r="C111" i="3" l="1"/>
  <c r="B112" i="3"/>
  <c r="B113" i="3" l="1"/>
  <c r="C112" i="3"/>
  <c r="B114" i="3" l="1"/>
  <c r="C113" i="3"/>
  <c r="B115" i="3" l="1"/>
  <c r="C115" i="3" s="1"/>
  <c r="C114" i="3"/>
  <c r="C116" i="3" l="1"/>
  <c r="C127" i="3" s="1"/>
  <c r="C117" i="3" l="1"/>
  <c r="I14" i="6" l="1"/>
  <c r="K14" i="6" s="1"/>
  <c r="I10" i="6"/>
  <c r="K10" i="6" s="1"/>
  <c r="I7" i="6"/>
  <c r="K7" i="6" s="1"/>
  <c r="I8" i="6"/>
  <c r="K8" i="6" s="1"/>
  <c r="I5" i="6"/>
  <c r="K5" i="6" s="1"/>
  <c r="D23" i="6"/>
  <c r="I6" i="6"/>
  <c r="K6" i="6" s="1"/>
  <c r="I13" i="6"/>
  <c r="K13" i="6" s="1"/>
  <c r="I9" i="6"/>
  <c r="K9" i="6" s="1"/>
  <c r="I11" i="6"/>
  <c r="K11" i="6" s="1"/>
  <c r="I12" i="6"/>
  <c r="K12" i="6" s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</calcChain>
</file>

<file path=xl/sharedStrings.xml><?xml version="1.0" encoding="utf-8"?>
<sst xmlns="http://schemas.openxmlformats.org/spreadsheetml/2006/main" count="834" uniqueCount="310">
  <si>
    <t>Punteggi dei singoli tornei</t>
  </si>
  <si>
    <t>Totale presenze</t>
  </si>
  <si>
    <t>Corrispondenza</t>
  </si>
  <si>
    <t>fasce</t>
  </si>
  <si>
    <t>--</t>
  </si>
  <si>
    <t>Partecipanti</t>
  </si>
  <si>
    <t>Fasce</t>
  </si>
  <si>
    <t>Punti</t>
  </si>
  <si>
    <t>netti</t>
  </si>
  <si>
    <t>Pos.</t>
  </si>
  <si>
    <t>Pos. = piazzamento del giocatore nell'ambito della propria fascia Elo</t>
  </si>
  <si>
    <t>Presenze medie</t>
  </si>
  <si>
    <t>(Lordi)</t>
  </si>
  <si>
    <t>Tornei giocati</t>
  </si>
  <si>
    <t>5'</t>
  </si>
  <si>
    <t>10'</t>
  </si>
  <si>
    <t>15'</t>
  </si>
  <si>
    <t>10'+3"</t>
  </si>
  <si>
    <t>7'+3"</t>
  </si>
  <si>
    <t>3'+2"</t>
  </si>
  <si>
    <t>Punti totali</t>
  </si>
  <si>
    <t>Assoluta</t>
  </si>
  <si>
    <t>Conteggio per campione d'inverno (primi 10)</t>
  </si>
  <si>
    <t>Punteggi dei primi dieci tornei</t>
  </si>
  <si>
    <t>classifica</t>
  </si>
  <si>
    <t>generale</t>
  </si>
  <si>
    <t>Validità x</t>
  </si>
  <si>
    <t>d'inverno</t>
  </si>
  <si>
    <t>campione</t>
  </si>
  <si>
    <t>C.S.B. Circolo Scacchistico Bolognese</t>
  </si>
  <si>
    <t>1° Cesta Natalizia Oro</t>
  </si>
  <si>
    <t>2° Cesta Natalizia Argento</t>
  </si>
  <si>
    <t>C.inv.</t>
  </si>
  <si>
    <t>Gener.</t>
  </si>
  <si>
    <t>minimo</t>
  </si>
  <si>
    <t>Verifica</t>
  </si>
  <si>
    <t>tornei</t>
  </si>
  <si>
    <t>numero</t>
  </si>
  <si>
    <t>Punteggi utilizzati:</t>
  </si>
  <si>
    <t>i migliori cinque</t>
  </si>
  <si>
    <t>Conteggio per classifica generale</t>
  </si>
  <si>
    <t>i migliori dieci</t>
  </si>
  <si>
    <t>Partecipanti per fascia</t>
  </si>
  <si>
    <t>Totale partecipanti</t>
  </si>
  <si>
    <t>Totale righe esaminate</t>
  </si>
  <si>
    <t>Totale righe vuote</t>
  </si>
  <si>
    <t>Tornei</t>
  </si>
  <si>
    <t>fatti</t>
  </si>
  <si>
    <t>Fedeltà giocatori</t>
  </si>
  <si>
    <t>Verifica (controllo formula):</t>
  </si>
  <si>
    <t>Totale:</t>
  </si>
  <si>
    <t>Giocatori</t>
  </si>
  <si>
    <t>Assoluta - 1</t>
  </si>
  <si>
    <t>Assoluta - 2</t>
  </si>
  <si>
    <t>Assoluta - 3</t>
  </si>
  <si>
    <t>Assoluta - 4</t>
  </si>
  <si>
    <t>Assoluta - 5</t>
  </si>
  <si>
    <t>Assoluta - 6</t>
  </si>
  <si>
    <t>Assoluta - 7</t>
  </si>
  <si>
    <t>Assoluta - 8</t>
  </si>
  <si>
    <t>Assoluta - 9</t>
  </si>
  <si>
    <t>Assoluta - 10</t>
  </si>
  <si>
    <t>Assoluta - 11</t>
  </si>
  <si>
    <t>Assoluta - 12</t>
  </si>
  <si>
    <t>Assoluta - 13</t>
  </si>
  <si>
    <t>Assoluta - 14</t>
  </si>
  <si>
    <t>Assoluta - 15</t>
  </si>
  <si>
    <t>Assoluta - 16</t>
  </si>
  <si>
    <t>Assoluta - 17</t>
  </si>
  <si>
    <t>Assoluta - 18</t>
  </si>
  <si>
    <t>Assoluta - 19</t>
  </si>
  <si>
    <t>Assoluta - 20</t>
  </si>
  <si>
    <t>Numero di tornei</t>
  </si>
  <si>
    <t>Almeno tornei</t>
  </si>
  <si>
    <t>Verifiche (controlli formule):</t>
  </si>
  <si>
    <t>Tot.</t>
  </si>
  <si>
    <t>Controlli</t>
  </si>
  <si>
    <t>Totale</t>
  </si>
  <si>
    <t>Colonna di servizio</t>
  </si>
  <si>
    <t>per il calcolo dei</t>
  </si>
  <si>
    <t>tornei disputati</t>
  </si>
  <si>
    <t>per fascia</t>
  </si>
  <si>
    <t>Numero di tornei disputati</t>
  </si>
  <si>
    <t>Colonne di servizio:</t>
  </si>
  <si>
    <t>calcolo dei tornei disputati</t>
  </si>
  <si>
    <t>per ciascuna fascia elo</t>
  </si>
  <si>
    <t xml:space="preserve">Fasce Elo: Over 2100, 1900-2100,1700-1899, 1500-1699, Under 1500 </t>
  </si>
  <si>
    <t>Massimo valore del prodotto
punti x ARO</t>
  </si>
  <si>
    <t>Dati del torneo</t>
  </si>
  <si>
    <t>Partecipazione al torneo</t>
  </si>
  <si>
    <t>Punti realizzati</t>
  </si>
  <si>
    <t>Posizione in classifica</t>
  </si>
  <si>
    <t>Pesi attribuiti a:</t>
  </si>
  <si>
    <t>Parametri generali.</t>
  </si>
  <si>
    <t>totali</t>
  </si>
  <si>
    <t>Torneo</t>
  </si>
  <si>
    <t>servizio</t>
  </si>
  <si>
    <t>Aro</t>
  </si>
  <si>
    <t>Pts.</t>
  </si>
  <si>
    <t>Rtg</t>
  </si>
  <si>
    <t>Classifica</t>
  </si>
  <si>
    <t>Esponente alg. espon.</t>
  </si>
  <si>
    <t>Col.</t>
  </si>
  <si>
    <t>Massimo punti-classifica</t>
  </si>
  <si>
    <t>Calcoli</t>
  </si>
  <si>
    <t>Classifica da Vesus</t>
  </si>
  <si>
    <t>Parametri</t>
  </si>
  <si>
    <t>Elo Rapid</t>
  </si>
  <si>
    <t>N° tornei disputati</t>
  </si>
  <si>
    <t>Sono in programma VENTI tornei. La Classifica finale è al meglio di DIECI tornei disputati.</t>
  </si>
  <si>
    <t>Pos. di</t>
  </si>
  <si>
    <t>fascia</t>
  </si>
  <si>
    <t>CAMPIONATO RAPID BOLOGNESE 2025/2026</t>
  </si>
  <si>
    <t>Fascia attribuita in ciascun torneo in base all' Elo Rapid/Blitz Fide all'1 del mese di riferimento del torneo. Elo 1399 per chi ne è privo</t>
  </si>
  <si>
    <t>Fascia attribuita alla classifica finale in base all'elo Rapid al 1° Gennaio 2026</t>
  </si>
  <si>
    <t>Fascia attribuita alla classifica dei Campioni d' Inverno in base all'elo Rapid Fide all'1 Settembre 2025</t>
  </si>
  <si>
    <t>Under 1400</t>
  </si>
  <si>
    <t>1400-1599</t>
  </si>
  <si>
    <t>1600-1799</t>
  </si>
  <si>
    <t>1800-2000</t>
  </si>
  <si>
    <t>Campionato Rapid Bolognese 2025/2026</t>
  </si>
  <si>
    <t>Torna la formula amatoriale! Tornei non omologati senza bisogno della tessera FSI!!!</t>
  </si>
  <si>
    <t>Per ogni torneo:</t>
  </si>
  <si>
    <t>Per chi vince 3 volte la propria fascia mezzo chilo di Grana 24 mesi!</t>
  </si>
  <si>
    <t>Campione d’ inverno (Classifica al meglio di 5 tornei sui primi 10):</t>
  </si>
  <si>
    <t>Campione Rapid 2026 (Classifica al meglio di 10 tornei su 20):</t>
  </si>
  <si>
    <t>2° Targa personalizzata e 1kg di Grana.</t>
  </si>
  <si>
    <t>3° Classificato targa personalizzata e 1 bottiglia di prosecco DOC.</t>
  </si>
  <si>
    <t>N.B. Il premio per il secondo classificato sarà erogato con un minimo di 3 partecipanti alla classifica finale invernale e di campionato, qualora fossero più di 5 verrà premiato anche il 3° classificato.</t>
  </si>
  <si>
    <t>• Il campionato prevede in calendario 20 tornei che si disputeranno il mercoledì sera alle ore 21 (inizio torneo).</t>
  </si>
  <si>
    <t>• La classifica finale verrà calcolata al meglio di 10 tornei</t>
  </si>
  <si>
    <t>• Quota d’iscrizione singolo torneo: 5 euro.</t>
  </si>
  <si>
    <t>• Premi:</t>
  </si>
  <si>
    <t>1° Classificato: 1 salame e bottiglia di vino</t>
  </si>
  <si>
    <t>7° Classificato: 1 salame</t>
  </si>
  <si>
    <t>2° Classificato: 1 salame e birra artigianale</t>
  </si>
  <si>
    <t>15° Classificato: bottiglia di vino</t>
  </si>
  <si>
    <t>25° Classificato: birra artigianale</t>
  </si>
  <si>
    <t>Ultimo classificato: nutella!</t>
  </si>
  <si>
    <t>Verranno premiati i primi due dell’Assoluto e delle fasce: 1800-2000,1600-1799,1400-1599, under 1400</t>
  </si>
  <si>
    <t>1° Trofeo e 1Kg di formaggio Grana + salame da 1kg e bottiglia di prosecco DOC.</t>
  </si>
  <si>
    <t>Fascia attribuita in ciascun torneo in base all’ elo rapid/blitz FIDE all’ 1° del mese di riferimento del torneo.</t>
  </si>
  <si>
    <t>Fascia attribuita alla classifica dei Campioni d’Inverno in base all’elo Rapid FIDE al 1° settembre 2025.</t>
  </si>
  <si>
    <t>Fascia attribuita alla classifica finale in base all’ elo Rapid/FIDE al 1° Gennaio 2026.</t>
  </si>
  <si>
    <t>Criteri di spareggio: Buchholz Cut 1, Buchholz Totale e ARO</t>
  </si>
  <si>
    <t>Under 1400 - 1</t>
  </si>
  <si>
    <t>Under 1400 - 2</t>
  </si>
  <si>
    <t>Under 1400 - 3</t>
  </si>
  <si>
    <t>Under 1400 - 4</t>
  </si>
  <si>
    <t>Under 1400 - 5</t>
  </si>
  <si>
    <t>Under 1400 - 6</t>
  </si>
  <si>
    <t>Under 1400 - 7</t>
  </si>
  <si>
    <t>Under 1400 - 8</t>
  </si>
  <si>
    <t>Under 1400 - 9</t>
  </si>
  <si>
    <t>Under 1400 - 10</t>
  </si>
  <si>
    <t>Under 1400 - 11</t>
  </si>
  <si>
    <t>Under 1400 - 12</t>
  </si>
  <si>
    <t>Under 1400 - 13</t>
  </si>
  <si>
    <t>Under 1400 - 14</t>
  </si>
  <si>
    <t>Under 1400 - 15</t>
  </si>
  <si>
    <t>Under 1400 - 16</t>
  </si>
  <si>
    <t>Under 1400 - 17</t>
  </si>
  <si>
    <t>Under 1400 - 18</t>
  </si>
  <si>
    <t>Under 1400 - 19</t>
  </si>
  <si>
    <t>Under 1400 - 20</t>
  </si>
  <si>
    <t>1400-1599 - 1</t>
  </si>
  <si>
    <t>1400-1599 - 2</t>
  </si>
  <si>
    <t>1400-1599 - 3</t>
  </si>
  <si>
    <t>1400-1599 - 4</t>
  </si>
  <si>
    <t>1400-1599 - 5</t>
  </si>
  <si>
    <t>1400-1599 - 6</t>
  </si>
  <si>
    <t>1400-1599 - 7</t>
  </si>
  <si>
    <t>1400-1599 - 8</t>
  </si>
  <si>
    <t>1400-1599 - 9</t>
  </si>
  <si>
    <t>1400-1599 - 10</t>
  </si>
  <si>
    <t>1400-1599 - 11</t>
  </si>
  <si>
    <t>1400-1599 - 12</t>
  </si>
  <si>
    <t>1400-1599 - 13</t>
  </si>
  <si>
    <t>1400-1599 - 14</t>
  </si>
  <si>
    <t>1400-1599 - 15</t>
  </si>
  <si>
    <t>1400-1599 - 16</t>
  </si>
  <si>
    <t>1400-1599 - 17</t>
  </si>
  <si>
    <t>1400-1599 - 18</t>
  </si>
  <si>
    <t>1400-1599 - 19</t>
  </si>
  <si>
    <t>1400-1599 - 20</t>
  </si>
  <si>
    <t>1600-1799 - 1</t>
  </si>
  <si>
    <t>1600-1799 - 2</t>
  </si>
  <si>
    <t>1600-1799 - 3</t>
  </si>
  <si>
    <t>1600-1799 - 4</t>
  </si>
  <si>
    <t>1600-1799 - 5</t>
  </si>
  <si>
    <t>1600-1799 - 6</t>
  </si>
  <si>
    <t>1600-1799 - 7</t>
  </si>
  <si>
    <t>1600-1799 - 8</t>
  </si>
  <si>
    <t>1600-1799 - 9</t>
  </si>
  <si>
    <t>1600-1799 - 10</t>
  </si>
  <si>
    <t>1600-1799 - 11</t>
  </si>
  <si>
    <t>1600-1799 - 12</t>
  </si>
  <si>
    <t>1600-1799 - 13</t>
  </si>
  <si>
    <t>1600-1799 - 14</t>
  </si>
  <si>
    <t>1600-1799 - 15</t>
  </si>
  <si>
    <t>1600-1799 - 16</t>
  </si>
  <si>
    <t>1600-1799 - 17</t>
  </si>
  <si>
    <t>1600-1799 - 18</t>
  </si>
  <si>
    <t>1600-1799 - 19</t>
  </si>
  <si>
    <t>1600-1799 - 20</t>
  </si>
  <si>
    <t>1800-2000 - 1</t>
  </si>
  <si>
    <t>1800-2000 - 2</t>
  </si>
  <si>
    <t>1800-2000 - 3</t>
  </si>
  <si>
    <t>1800-2000 - 4</t>
  </si>
  <si>
    <t>1800-2000 - 5</t>
  </si>
  <si>
    <t>1800-2000 - 6</t>
  </si>
  <si>
    <t>1800-2000 - 7</t>
  </si>
  <si>
    <t>1800-2000 - 8</t>
  </si>
  <si>
    <t>1800-2000 - 9</t>
  </si>
  <si>
    <t>1800-2000 - 10</t>
  </si>
  <si>
    <t>1800-2000 - 11</t>
  </si>
  <si>
    <t>1800-2000 - 12</t>
  </si>
  <si>
    <t>1800-2000 - 13</t>
  </si>
  <si>
    <t>1800-2000 - 14</t>
  </si>
  <si>
    <t>1800-2000 - 15</t>
  </si>
  <si>
    <t>1800-2000 - 16</t>
  </si>
  <si>
    <t>1800-2000 - 17</t>
  </si>
  <si>
    <t>1800-2000 - 18</t>
  </si>
  <si>
    <t>1800-2000 - 19</t>
  </si>
  <si>
    <t>1800-2000 - 20</t>
  </si>
  <si>
    <t>Manca</t>
  </si>
  <si>
    <t>Mariani Remo</t>
  </si>
  <si>
    <t>1/9/2025</t>
  </si>
  <si>
    <t>Sirakov Emil</t>
  </si>
  <si>
    <t>Scudellari Filippo</t>
  </si>
  <si>
    <t>Vergara Meersohn Marcos</t>
  </si>
  <si>
    <t>Di Fonzo Giuseppe</t>
  </si>
  <si>
    <t>Cartolano Mattia</t>
  </si>
  <si>
    <t>Ferrario Alessio</t>
  </si>
  <si>
    <t>Cilenti Giuseppe Maria</t>
  </si>
  <si>
    <t>Vergara Meersohn Elia Aneley</t>
  </si>
  <si>
    <t>Carlino Alessandro - U14</t>
  </si>
  <si>
    <t>Carlino Alessandro</t>
  </si>
  <si>
    <t>Mascellani Marco</t>
  </si>
  <si>
    <t>Scalcione Michelangelo</t>
  </si>
  <si>
    <t>Piombini Guglielmo</t>
  </si>
  <si>
    <t>Sforza Michelangelo</t>
  </si>
  <si>
    <t>Boschiero Andrea</t>
  </si>
  <si>
    <t>Rocca Claudio</t>
  </si>
  <si>
    <t>Vergara Meersohn Dario Cienfuegos</t>
  </si>
  <si>
    <t>Lugli Andrea</t>
  </si>
  <si>
    <t>Morigi Davide</t>
  </si>
  <si>
    <t>Mei Francesco</t>
  </si>
  <si>
    <t>Musolesi Mattia</t>
  </si>
  <si>
    <t>Giovetti Valerio</t>
  </si>
  <si>
    <t>Bonetti Pierfederico</t>
  </si>
  <si>
    <t>Anno di
nascita</t>
  </si>
  <si>
    <t>Torneo
d'esordio</t>
  </si>
  <si>
    <t>Elo rapid
set 2025</t>
  </si>
  <si>
    <t>Porisini Gabriele - U 12</t>
  </si>
  <si>
    <t>Elo standard
set 2025</t>
  </si>
  <si>
    <t>ULTIMA RIGA</t>
  </si>
  <si>
    <t>Cognome e nome</t>
  </si>
  <si>
    <t>Vincenzo Ceravolo</t>
  </si>
  <si>
    <t>Dall`anese Davide</t>
  </si>
  <si>
    <t>Di Iasio Alessandro</t>
  </si>
  <si>
    <t>Meeuwissen Morris</t>
  </si>
  <si>
    <t>Moglianesi Davide</t>
  </si>
  <si>
    <t>Morisi Luca</t>
  </si>
  <si>
    <t>Pazzaglia Francesco</t>
  </si>
  <si>
    <t>Mei Nicola</t>
  </si>
  <si>
    <t>Cherubini Alberto</t>
  </si>
  <si>
    <t>El Mehdi Ghassen</t>
  </si>
  <si>
    <t>Imburgia Giuseppe</t>
  </si>
  <si>
    <t>Gaiba Paolo</t>
  </si>
  <si>
    <t>Iannone Raffaella</t>
  </si>
  <si>
    <t>Mei Nicola (solo elo FSI)</t>
  </si>
  <si>
    <t>Calcoli torneo 1: 3+2</t>
  </si>
  <si>
    <t>Calcoli torneo 2: 7+3</t>
  </si>
  <si>
    <t>Calcoli torneo 3: 10+3</t>
  </si>
  <si>
    <t>Calcoli torneo 4: 5+3</t>
  </si>
  <si>
    <t>Occari Maurizio</t>
  </si>
  <si>
    <t>Poltronieri Michele</t>
  </si>
  <si>
    <t>Cappuccio Steven</t>
  </si>
  <si>
    <t>Calcoli torneo 5: 10+0</t>
  </si>
  <si>
    <t>Mazzoni Jacopo</t>
  </si>
  <si>
    <t>Campana Gianluca</t>
  </si>
  <si>
    <t>Magagni Samuele</t>
  </si>
  <si>
    <t>Calcoli torneo 6: 15+0</t>
  </si>
  <si>
    <t>Paglia Angelo</t>
  </si>
  <si>
    <t>Gatta Alessandro</t>
  </si>
  <si>
    <t>Labanti Daniele</t>
  </si>
  <si>
    <t>C'è un Paglia Angelo nelle liste. Sarà lui?</t>
  </si>
  <si>
    <t>LOMBARDO DANILO LORENZO</t>
  </si>
  <si>
    <t>Calavalle Giulio</t>
  </si>
  <si>
    <t>Begelman Boris</t>
  </si>
  <si>
    <t>Benedetti Michele</t>
  </si>
  <si>
    <t>Rumore Davide</t>
  </si>
  <si>
    <t>Monticelli Marcello</t>
  </si>
  <si>
    <t>Lombardo Danilo Lorenzo</t>
  </si>
  <si>
    <t>Illa Igor</t>
  </si>
  <si>
    <t>Calcoli torneo 7: 10+0</t>
  </si>
  <si>
    <t>Calcoli torneo 8: 7+3</t>
  </si>
  <si>
    <t>Rocca Pier Luigi</t>
  </si>
  <si>
    <t>Tondi Aurelio</t>
  </si>
  <si>
    <t>Laneve Giulio</t>
  </si>
  <si>
    <t>Comani Ezio</t>
  </si>
  <si>
    <t>Amato Libertino</t>
  </si>
  <si>
    <t>Lateana Domenico</t>
  </si>
  <si>
    <t>Crocco Alessandro</t>
  </si>
  <si>
    <t>Faina Giovanni</t>
  </si>
  <si>
    <t>Calcoli torneo 9: 10+3</t>
  </si>
  <si>
    <t>Fasce Elo: Assoluto (Over 2000), 1800-2000,1600-1799, 1400-1599, Under 1400</t>
  </si>
  <si>
    <t>Calcoli torneo 10: 5+0</t>
  </si>
  <si>
    <t>Barillaro 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</si>
</sst>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;@"/>
    <numFmt numFmtId="165" formatCode="0.0"/>
    <numFmt numFmtId="166" formatCode="#,##0.0"/>
    <numFmt numFmtId="167" formatCode="ddd"/>
  </numFmts>
  <fonts count="31">
    <font>
      <sz val="10"/>
      <name val="Arial"/>
    </font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20"/>
      <name val="Bodoni MT Black"/>
      <family val="1"/>
    </font>
    <font>
      <b/>
      <sz val="12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20"/>
      <color indexed="8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8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/>
    <xf numFmtId="166" fontId="3" fillId="0" borderId="4" xfId="0" applyNumberFormat="1" applyFont="1" applyBorder="1"/>
    <xf numFmtId="0" fontId="5" fillId="0" borderId="0" xfId="0" applyFont="1"/>
    <xf numFmtId="0" fontId="4" fillId="0" borderId="6" xfId="0" applyFont="1" applyBorder="1"/>
    <xf numFmtId="0" fontId="3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/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/>
    <xf numFmtId="0" fontId="4" fillId="2" borderId="11" xfId="0" applyFont="1" applyFill="1" applyBorder="1"/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/>
    <xf numFmtId="0" fontId="3" fillId="3" borderId="14" xfId="0" applyFont="1" applyFill="1" applyBorder="1"/>
    <xf numFmtId="0" fontId="5" fillId="0" borderId="15" xfId="0" applyFont="1" applyBorder="1"/>
    <xf numFmtId="0" fontId="6" fillId="0" borderId="15" xfId="0" applyFont="1" applyBorder="1"/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quotePrefix="1" applyAlignment="1">
      <alignment vertical="center"/>
    </xf>
    <xf numFmtId="165" fontId="3" fillId="0" borderId="8" xfId="0" applyNumberFormat="1" applyFont="1" applyBorder="1" applyAlignment="1">
      <alignment horizontal="center"/>
    </xf>
    <xf numFmtId="0" fontId="6" fillId="5" borderId="17" xfId="0" applyFont="1" applyFill="1" applyBorder="1"/>
    <xf numFmtId="0" fontId="15" fillId="5" borderId="5" xfId="0" applyFont="1" applyFill="1" applyBorder="1" applyAlignment="1">
      <alignment horizontal="center"/>
    </xf>
    <xf numFmtId="0" fontId="4" fillId="5" borderId="19" xfId="0" applyFont="1" applyFill="1" applyBorder="1"/>
    <xf numFmtId="0" fontId="3" fillId="0" borderId="21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Continuous"/>
    </xf>
    <xf numFmtId="0" fontId="3" fillId="5" borderId="25" xfId="0" applyFont="1" applyFill="1" applyBorder="1" applyAlignment="1">
      <alignment horizontal="centerContinuous"/>
    </xf>
    <xf numFmtId="0" fontId="4" fillId="0" borderId="0" xfId="0" applyFont="1" applyAlignme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3" fillId="6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165" fontId="3" fillId="4" borderId="31" xfId="0" applyNumberFormat="1" applyFont="1" applyFill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3" fillId="5" borderId="13" xfId="0" applyFont="1" applyFill="1" applyBorder="1" applyAlignment="1">
      <alignment horizontal="centerContinuous"/>
    </xf>
    <xf numFmtId="0" fontId="9" fillId="8" borderId="24" xfId="0" applyFont="1" applyFill="1" applyBorder="1" applyAlignment="1">
      <alignment horizontal="centerContinuous" vertical="center"/>
    </xf>
    <xf numFmtId="0" fontId="9" fillId="8" borderId="13" xfId="0" applyFont="1" applyFill="1" applyBorder="1" applyAlignment="1">
      <alignment horizontal="centerContinuous" vertical="center"/>
    </xf>
    <xf numFmtId="0" fontId="3" fillId="8" borderId="33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165" fontId="6" fillId="8" borderId="36" xfId="0" applyNumberFormat="1" applyFont="1" applyFill="1" applyBorder="1" applyAlignment="1">
      <alignment horizontal="center"/>
    </xf>
    <xf numFmtId="165" fontId="6" fillId="8" borderId="37" xfId="0" applyNumberFormat="1" applyFont="1" applyFill="1" applyBorder="1" applyAlignment="1">
      <alignment horizontal="center"/>
    </xf>
    <xf numFmtId="165" fontId="6" fillId="8" borderId="3" xfId="0" applyNumberFormat="1" applyFont="1" applyFill="1" applyBorder="1" applyAlignment="1">
      <alignment horizontal="center"/>
    </xf>
    <xf numFmtId="165" fontId="17" fillId="0" borderId="38" xfId="0" applyNumberFormat="1" applyFont="1" applyBorder="1" applyAlignment="1">
      <alignment horizontal="center"/>
    </xf>
    <xf numFmtId="165" fontId="17" fillId="0" borderId="39" xfId="0" applyNumberFormat="1" applyFont="1" applyBorder="1" applyAlignment="1">
      <alignment horizontal="center"/>
    </xf>
    <xf numFmtId="165" fontId="4" fillId="0" borderId="40" xfId="0" applyNumberFormat="1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165" fontId="5" fillId="0" borderId="43" xfId="0" applyNumberFormat="1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0" fontId="0" fillId="0" borderId="4" xfId="0" applyBorder="1"/>
    <xf numFmtId="0" fontId="22" fillId="6" borderId="43" xfId="0" applyFont="1" applyFill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2" fillId="6" borderId="4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/>
    </xf>
    <xf numFmtId="0" fontId="19" fillId="6" borderId="44" xfId="0" applyFont="1" applyFill="1" applyBorder="1" applyAlignment="1">
      <alignment horizontal="centerContinuous" vertical="center"/>
    </xf>
    <xf numFmtId="0" fontId="19" fillId="6" borderId="16" xfId="0" applyFont="1" applyFill="1" applyBorder="1" applyAlignment="1">
      <alignment horizontal="centerContinuous" vertical="center"/>
    </xf>
    <xf numFmtId="0" fontId="19" fillId="6" borderId="45" xfId="0" applyFont="1" applyFill="1" applyBorder="1" applyAlignment="1">
      <alignment horizontal="centerContinuous" vertical="center"/>
    </xf>
    <xf numFmtId="0" fontId="7" fillId="6" borderId="1" xfId="0" applyFont="1" applyFill="1" applyBorder="1" applyAlignment="1">
      <alignment horizontal="center"/>
    </xf>
    <xf numFmtId="0" fontId="19" fillId="6" borderId="46" xfId="0" applyFont="1" applyFill="1" applyBorder="1" applyAlignment="1">
      <alignment horizontal="centerContinuous"/>
    </xf>
    <xf numFmtId="0" fontId="19" fillId="6" borderId="47" xfId="0" applyFont="1" applyFill="1" applyBorder="1" applyAlignment="1">
      <alignment horizontal="centerContinuous"/>
    </xf>
    <xf numFmtId="0" fontId="19" fillId="6" borderId="48" xfId="0" applyFont="1" applyFill="1" applyBorder="1" applyAlignment="1">
      <alignment horizontal="centerContinuous"/>
    </xf>
    <xf numFmtId="0" fontId="3" fillId="6" borderId="33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3" fillId="6" borderId="49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165" fontId="2" fillId="6" borderId="36" xfId="0" applyNumberFormat="1" applyFont="1" applyFill="1" applyBorder="1" applyAlignment="1">
      <alignment horizontal="center"/>
    </xf>
    <xf numFmtId="165" fontId="2" fillId="6" borderId="37" xfId="0" applyNumberFormat="1" applyFont="1" applyFill="1" applyBorder="1" applyAlignment="1">
      <alignment horizontal="center"/>
    </xf>
    <xf numFmtId="165" fontId="2" fillId="6" borderId="51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Continuous" vertical="center"/>
    </xf>
    <xf numFmtId="0" fontId="22" fillId="5" borderId="39" xfId="0" applyFont="1" applyFill="1" applyBorder="1" applyAlignment="1">
      <alignment horizontal="centerContinuous" vertical="center"/>
    </xf>
    <xf numFmtId="0" fontId="22" fillId="5" borderId="52" xfId="0" applyFont="1" applyFill="1" applyBorder="1" applyAlignment="1">
      <alignment horizontal="centerContinuous" vertical="center"/>
    </xf>
    <xf numFmtId="0" fontId="9" fillId="5" borderId="24" xfId="0" applyFont="1" applyFill="1" applyBorder="1" applyAlignment="1">
      <alignment horizontal="centerContinuous" vertical="center"/>
    </xf>
    <xf numFmtId="0" fontId="9" fillId="5" borderId="13" xfId="0" applyFont="1" applyFill="1" applyBorder="1" applyAlignment="1">
      <alignment horizontal="centerContinuous" vertical="center"/>
    </xf>
    <xf numFmtId="0" fontId="9" fillId="5" borderId="53" xfId="0" applyFont="1" applyFill="1" applyBorder="1" applyAlignment="1">
      <alignment horizontal="centerContinuous" vertical="center"/>
    </xf>
    <xf numFmtId="164" fontId="3" fillId="5" borderId="54" xfId="0" applyNumberFormat="1" applyFont="1" applyFill="1" applyBorder="1" applyAlignment="1">
      <alignment horizontal="center"/>
    </xf>
    <xf numFmtId="165" fontId="6" fillId="5" borderId="17" xfId="0" applyNumberFormat="1" applyFont="1" applyFill="1" applyBorder="1" applyAlignment="1">
      <alignment horizontal="center"/>
    </xf>
    <xf numFmtId="0" fontId="0" fillId="0" borderId="16" xfId="0" applyBorder="1"/>
    <xf numFmtId="165" fontId="5" fillId="0" borderId="44" xfId="0" applyNumberFormat="1" applyFont="1" applyBorder="1" applyAlignment="1">
      <alignment horizontal="center"/>
    </xf>
    <xf numFmtId="165" fontId="5" fillId="5" borderId="6" xfId="0" applyNumberFormat="1" applyFont="1" applyFill="1" applyBorder="1" applyAlignment="1">
      <alignment horizontal="center"/>
    </xf>
    <xf numFmtId="165" fontId="6" fillId="0" borderId="44" xfId="0" applyNumberFormat="1" applyFont="1" applyBorder="1"/>
    <xf numFmtId="165" fontId="6" fillId="0" borderId="16" xfId="0" applyNumberFormat="1" applyFont="1" applyBorder="1"/>
    <xf numFmtId="0" fontId="3" fillId="5" borderId="5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164" fontId="3" fillId="5" borderId="58" xfId="0" applyNumberFormat="1" applyFont="1" applyFill="1" applyBorder="1" applyAlignment="1">
      <alignment horizontal="center"/>
    </xf>
    <xf numFmtId="164" fontId="3" fillId="5" borderId="59" xfId="0" applyNumberFormat="1" applyFon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5" fontId="6" fillId="5" borderId="60" xfId="0" applyNumberFormat="1" applyFont="1" applyFill="1" applyBorder="1" applyAlignment="1">
      <alignment horizontal="center"/>
    </xf>
    <xf numFmtId="165" fontId="5" fillId="5" borderId="7" xfId="0" applyNumberFormat="1" applyFont="1" applyFill="1" applyBorder="1" applyAlignment="1">
      <alignment horizontal="center"/>
    </xf>
    <xf numFmtId="165" fontId="5" fillId="5" borderId="61" xfId="0" applyNumberFormat="1" applyFont="1" applyFill="1" applyBorder="1" applyAlignment="1">
      <alignment horizontal="center"/>
    </xf>
    <xf numFmtId="165" fontId="5" fillId="5" borderId="19" xfId="0" applyNumberFormat="1" applyFont="1" applyFill="1" applyBorder="1" applyAlignment="1">
      <alignment horizontal="center"/>
    </xf>
    <xf numFmtId="165" fontId="5" fillId="5" borderId="21" xfId="0" applyNumberFormat="1" applyFont="1" applyFill="1" applyBorder="1" applyAlignment="1">
      <alignment horizontal="center"/>
    </xf>
    <xf numFmtId="165" fontId="5" fillId="5" borderId="62" xfId="0" applyNumberFormat="1" applyFont="1" applyFill="1" applyBorder="1" applyAlignment="1">
      <alignment horizontal="center"/>
    </xf>
    <xf numFmtId="0" fontId="18" fillId="9" borderId="63" xfId="0" applyFont="1" applyFill="1" applyBorder="1"/>
    <xf numFmtId="0" fontId="18" fillId="9" borderId="64" xfId="0" applyFont="1" applyFill="1" applyBorder="1"/>
    <xf numFmtId="0" fontId="18" fillId="9" borderId="65" xfId="0" applyFont="1" applyFill="1" applyBorder="1"/>
    <xf numFmtId="165" fontId="5" fillId="8" borderId="6" xfId="0" applyNumberFormat="1" applyFont="1" applyFill="1" applyBorder="1" applyAlignment="1">
      <alignment horizontal="center"/>
    </xf>
    <xf numFmtId="165" fontId="5" fillId="8" borderId="7" xfId="0" applyNumberFormat="1" applyFont="1" applyFill="1" applyBorder="1" applyAlignment="1">
      <alignment horizontal="center"/>
    </xf>
    <xf numFmtId="165" fontId="5" fillId="8" borderId="61" xfId="0" applyNumberFormat="1" applyFont="1" applyFill="1" applyBorder="1" applyAlignment="1">
      <alignment horizontal="center"/>
    </xf>
    <xf numFmtId="165" fontId="5" fillId="8" borderId="19" xfId="0" applyNumberFormat="1" applyFont="1" applyFill="1" applyBorder="1" applyAlignment="1">
      <alignment horizontal="center"/>
    </xf>
    <xf numFmtId="165" fontId="5" fillId="8" borderId="21" xfId="0" applyNumberFormat="1" applyFont="1" applyFill="1" applyBorder="1" applyAlignment="1">
      <alignment horizontal="center"/>
    </xf>
    <xf numFmtId="165" fontId="5" fillId="8" borderId="62" xfId="0" applyNumberFormat="1" applyFont="1" applyFill="1" applyBorder="1" applyAlignment="1">
      <alignment horizontal="center"/>
    </xf>
    <xf numFmtId="0" fontId="22" fillId="8" borderId="38" xfId="0" applyFont="1" applyFill="1" applyBorder="1" applyAlignment="1">
      <alignment horizontal="centerContinuous" vertical="center"/>
    </xf>
    <xf numFmtId="0" fontId="22" fillId="8" borderId="39" xfId="0" applyFont="1" applyFill="1" applyBorder="1" applyAlignment="1">
      <alignment horizontal="centerContinuous" vertical="center"/>
    </xf>
    <xf numFmtId="0" fontId="22" fillId="8" borderId="52" xfId="0" applyFont="1" applyFill="1" applyBorder="1" applyAlignment="1">
      <alignment horizontal="centerContinuous" vertical="center"/>
    </xf>
    <xf numFmtId="0" fontId="9" fillId="8" borderId="53" xfId="0" applyFont="1" applyFill="1" applyBorder="1" applyAlignment="1">
      <alignment horizontal="centerContinuous" vertical="center"/>
    </xf>
    <xf numFmtId="0" fontId="3" fillId="8" borderId="55" xfId="0" applyFont="1" applyFill="1" applyBorder="1" applyAlignment="1">
      <alignment horizontal="center"/>
    </xf>
    <xf numFmtId="0" fontId="3" fillId="8" borderId="56" xfId="0" applyFont="1" applyFill="1" applyBorder="1" applyAlignment="1">
      <alignment horizontal="center"/>
    </xf>
    <xf numFmtId="0" fontId="3" fillId="8" borderId="57" xfId="0" applyFont="1" applyFill="1" applyBorder="1" applyAlignment="1">
      <alignment horizontal="center"/>
    </xf>
    <xf numFmtId="164" fontId="3" fillId="8" borderId="54" xfId="0" applyNumberFormat="1" applyFont="1" applyFill="1" applyBorder="1" applyAlignment="1">
      <alignment horizontal="center"/>
    </xf>
    <xf numFmtId="164" fontId="3" fillId="8" borderId="58" xfId="0" applyNumberFormat="1" applyFont="1" applyFill="1" applyBorder="1" applyAlignment="1">
      <alignment horizontal="center"/>
    </xf>
    <xf numFmtId="164" fontId="3" fillId="8" borderId="59" xfId="0" applyNumberFormat="1" applyFont="1" applyFill="1" applyBorder="1" applyAlignment="1">
      <alignment horizontal="center"/>
    </xf>
    <xf numFmtId="165" fontId="6" fillId="8" borderId="66" xfId="0" applyNumberFormat="1" applyFont="1" applyFill="1" applyBorder="1" applyAlignment="1">
      <alignment horizontal="center"/>
    </xf>
    <xf numFmtId="165" fontId="6" fillId="8" borderId="67" xfId="0" applyNumberFormat="1" applyFont="1" applyFill="1" applyBorder="1" applyAlignment="1">
      <alignment horizontal="center"/>
    </xf>
    <xf numFmtId="165" fontId="6" fillId="8" borderId="68" xfId="0" applyNumberFormat="1" applyFont="1" applyFill="1" applyBorder="1" applyAlignment="1">
      <alignment horizontal="center"/>
    </xf>
    <xf numFmtId="165" fontId="6" fillId="8" borderId="17" xfId="0" applyNumberFormat="1" applyFont="1" applyFill="1" applyBorder="1" applyAlignment="1">
      <alignment horizontal="center"/>
    </xf>
    <xf numFmtId="165" fontId="6" fillId="8" borderId="5" xfId="0" applyNumberFormat="1" applyFont="1" applyFill="1" applyBorder="1" applyAlignment="1">
      <alignment horizontal="center"/>
    </xf>
    <xf numFmtId="165" fontId="6" fillId="8" borderId="60" xfId="0" applyNumberFormat="1" applyFont="1" applyFill="1" applyBorder="1" applyAlignment="1">
      <alignment horizontal="center"/>
    </xf>
    <xf numFmtId="0" fontId="19" fillId="8" borderId="43" xfId="0" applyFont="1" applyFill="1" applyBorder="1" applyAlignment="1">
      <alignment horizontal="center" vertical="center"/>
    </xf>
    <xf numFmtId="0" fontId="19" fillId="8" borderId="39" xfId="0" applyFont="1" applyFill="1" applyBorder="1" applyAlignment="1">
      <alignment horizontal="center" vertical="center"/>
    </xf>
    <xf numFmtId="0" fontId="19" fillId="8" borderId="40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/>
    </xf>
    <xf numFmtId="0" fontId="19" fillId="8" borderId="44" xfId="0" applyFont="1" applyFill="1" applyBorder="1" applyAlignment="1">
      <alignment horizontal="centerContinuous" vertical="center"/>
    </xf>
    <xf numFmtId="0" fontId="19" fillId="8" borderId="16" xfId="0" applyFont="1" applyFill="1" applyBorder="1" applyAlignment="1">
      <alignment horizontal="centerContinuous" vertical="center"/>
    </xf>
    <xf numFmtId="0" fontId="19" fillId="8" borderId="45" xfId="0" applyFont="1" applyFill="1" applyBorder="1" applyAlignment="1">
      <alignment horizontal="centerContinuous" vertical="center"/>
    </xf>
    <xf numFmtId="0" fontId="7" fillId="8" borderId="1" xfId="0" applyFont="1" applyFill="1" applyBorder="1" applyAlignment="1">
      <alignment horizontal="center"/>
    </xf>
    <xf numFmtId="0" fontId="19" fillId="8" borderId="46" xfId="0" applyFont="1" applyFill="1" applyBorder="1" applyAlignment="1">
      <alignment horizontal="centerContinuous"/>
    </xf>
    <xf numFmtId="0" fontId="19" fillId="8" borderId="47" xfId="0" applyFont="1" applyFill="1" applyBorder="1" applyAlignment="1">
      <alignment horizontal="centerContinuous"/>
    </xf>
    <xf numFmtId="0" fontId="19" fillId="8" borderId="48" xfId="0" applyFont="1" applyFill="1" applyBorder="1" applyAlignment="1">
      <alignment horizontal="centerContinuous"/>
    </xf>
    <xf numFmtId="0" fontId="7" fillId="8" borderId="50" xfId="0" applyFont="1" applyFill="1" applyBorder="1" applyAlignment="1">
      <alignment horizontal="center"/>
    </xf>
    <xf numFmtId="165" fontId="6" fillId="8" borderId="69" xfId="0" applyNumberFormat="1" applyFont="1" applyFill="1" applyBorder="1" applyAlignment="1">
      <alignment horizontal="center"/>
    </xf>
    <xf numFmtId="165" fontId="6" fillId="8" borderId="70" xfId="0" applyNumberFormat="1" applyFont="1" applyFill="1" applyBorder="1" applyAlignment="1">
      <alignment horizontal="center"/>
    </xf>
    <xf numFmtId="165" fontId="6" fillId="8" borderId="71" xfId="0" applyNumberFormat="1" applyFont="1" applyFill="1" applyBorder="1" applyAlignment="1">
      <alignment horizontal="center"/>
    </xf>
    <xf numFmtId="0" fontId="14" fillId="5" borderId="55" xfId="0" applyFont="1" applyFill="1" applyBorder="1" applyAlignment="1">
      <alignment horizontal="right" vertical="center"/>
    </xf>
    <xf numFmtId="0" fontId="24" fillId="5" borderId="72" xfId="0" applyFont="1" applyFill="1" applyBorder="1" applyAlignment="1">
      <alignment horizontal="right" vertical="center"/>
    </xf>
    <xf numFmtId="0" fontId="19" fillId="5" borderId="38" xfId="0" applyFont="1" applyFill="1" applyBorder="1" applyAlignment="1">
      <alignment horizontal="centerContinuous" vertical="center"/>
    </xf>
    <xf numFmtId="0" fontId="19" fillId="5" borderId="40" xfId="0" applyFont="1" applyFill="1" applyBorder="1" applyAlignment="1">
      <alignment horizontal="centerContinuous" vertical="center"/>
    </xf>
    <xf numFmtId="0" fontId="23" fillId="5" borderId="73" xfId="0" applyFont="1" applyFill="1" applyBorder="1" applyAlignment="1">
      <alignment horizontal="right" vertical="center"/>
    </xf>
    <xf numFmtId="0" fontId="23" fillId="5" borderId="17" xfId="0" applyFont="1" applyFill="1" applyBorder="1" applyAlignment="1">
      <alignment horizontal="right" vertical="center"/>
    </xf>
    <xf numFmtId="0" fontId="23" fillId="5" borderId="74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166" fontId="3" fillId="0" borderId="81" xfId="0" applyNumberFormat="1" applyFont="1" applyBorder="1" applyAlignment="1">
      <alignment horizontal="center"/>
    </xf>
    <xf numFmtId="166" fontId="3" fillId="0" borderId="82" xfId="0" applyNumberFormat="1" applyFont="1" applyBorder="1" applyAlignment="1">
      <alignment horizontal="center"/>
    </xf>
    <xf numFmtId="166" fontId="4" fillId="0" borderId="83" xfId="0" applyNumberFormat="1" applyFont="1" applyBorder="1" applyAlignment="1">
      <alignment horizontal="center"/>
    </xf>
    <xf numFmtId="166" fontId="4" fillId="0" borderId="84" xfId="0" applyNumberFormat="1" applyFont="1" applyBorder="1" applyAlignment="1">
      <alignment horizontal="center"/>
    </xf>
    <xf numFmtId="0" fontId="0" fillId="0" borderId="45" xfId="0" applyBorder="1"/>
    <xf numFmtId="0" fontId="0" fillId="0" borderId="20" xfId="0" applyBorder="1"/>
    <xf numFmtId="3" fontId="6" fillId="5" borderId="3" xfId="0" applyNumberFormat="1" applyFont="1" applyFill="1" applyBorder="1" applyAlignment="1">
      <alignment horizontal="center"/>
    </xf>
    <xf numFmtId="0" fontId="3" fillId="10" borderId="40" xfId="0" applyFont="1" applyFill="1" applyBorder="1" applyAlignment="1">
      <alignment vertical="center"/>
    </xf>
    <xf numFmtId="0" fontId="3" fillId="5" borderId="86" xfId="0" applyFont="1" applyFill="1" applyBorder="1" applyAlignment="1">
      <alignment horizontal="center" vertical="center"/>
    </xf>
    <xf numFmtId="0" fontId="7" fillId="5" borderId="87" xfId="0" applyFont="1" applyFill="1" applyBorder="1" applyAlignment="1">
      <alignment horizontal="center" vertical="center"/>
    </xf>
    <xf numFmtId="0" fontId="23" fillId="5" borderId="88" xfId="0" applyFont="1" applyFill="1" applyBorder="1" applyAlignment="1">
      <alignment horizontal="right" vertical="center"/>
    </xf>
    <xf numFmtId="0" fontId="25" fillId="10" borderId="38" xfId="0" applyFont="1" applyFill="1" applyBorder="1" applyAlignment="1">
      <alignment horizontal="right" vertical="center"/>
    </xf>
    <xf numFmtId="0" fontId="8" fillId="11" borderId="38" xfId="0" applyFont="1" applyFill="1" applyBorder="1" applyAlignment="1">
      <alignment horizontal="centerContinuous" vertical="center"/>
    </xf>
    <xf numFmtId="0" fontId="8" fillId="11" borderId="39" xfId="0" applyFont="1" applyFill="1" applyBorder="1" applyAlignment="1">
      <alignment horizontal="centerContinuous" vertical="center"/>
    </xf>
    <xf numFmtId="0" fontId="8" fillId="11" borderId="40" xfId="0" applyFont="1" applyFill="1" applyBorder="1" applyAlignment="1">
      <alignment horizontal="centerContinuous" vertical="center"/>
    </xf>
    <xf numFmtId="0" fontId="2" fillId="0" borderId="5" xfId="0" applyFont="1" applyBorder="1"/>
    <xf numFmtId="0" fontId="4" fillId="5" borderId="8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vertical="center"/>
    </xf>
    <xf numFmtId="0" fontId="19" fillId="5" borderId="85" xfId="0" applyFont="1" applyFill="1" applyBorder="1" applyAlignment="1">
      <alignment horizontal="centerContinuous"/>
    </xf>
    <xf numFmtId="0" fontId="19" fillId="5" borderId="45" xfId="0" applyFont="1" applyFill="1" applyBorder="1" applyAlignment="1">
      <alignment horizontal="centerContinuous"/>
    </xf>
    <xf numFmtId="0" fontId="19" fillId="5" borderId="55" xfId="0" applyFont="1" applyFill="1" applyBorder="1" applyAlignment="1">
      <alignment horizontal="center" vertical="center"/>
    </xf>
    <xf numFmtId="0" fontId="19" fillId="5" borderId="89" xfId="0" applyFont="1" applyFill="1" applyBorder="1" applyAlignment="1">
      <alignment horizontal="center" vertical="center"/>
    </xf>
    <xf numFmtId="0" fontId="4" fillId="5" borderId="9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1" xfId="0" applyFont="1" applyFill="1" applyBorder="1" applyAlignment="1">
      <alignment horizontal="center" vertical="center"/>
    </xf>
    <xf numFmtId="0" fontId="3" fillId="5" borderId="92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vertical="center"/>
    </xf>
    <xf numFmtId="0" fontId="19" fillId="5" borderId="24" xfId="0" applyFont="1" applyFill="1" applyBorder="1" applyAlignment="1">
      <alignment horizontal="centerContinuous" vertical="center"/>
    </xf>
    <xf numFmtId="0" fontId="19" fillId="5" borderId="25" xfId="0" applyFont="1" applyFill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10" borderId="93" xfId="0" applyFont="1" applyFill="1" applyBorder="1" applyAlignment="1">
      <alignment vertical="center"/>
    </xf>
    <xf numFmtId="0" fontId="14" fillId="5" borderId="72" xfId="0" applyFont="1" applyFill="1" applyBorder="1" applyAlignment="1">
      <alignment horizontal="right" vertical="center"/>
    </xf>
    <xf numFmtId="0" fontId="3" fillId="0" borderId="9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3" fillId="10" borderId="18" xfId="0" applyFont="1" applyFill="1" applyBorder="1" applyAlignment="1">
      <alignment vertical="center"/>
    </xf>
    <xf numFmtId="0" fontId="3" fillId="10" borderId="94" xfId="0" applyFont="1" applyFill="1" applyBorder="1" applyAlignment="1">
      <alignment vertical="center"/>
    </xf>
    <xf numFmtId="0" fontId="3" fillId="10" borderId="95" xfId="0" applyFont="1" applyFill="1" applyBorder="1" applyAlignment="1">
      <alignment vertical="center"/>
    </xf>
    <xf numFmtId="0" fontId="4" fillId="5" borderId="96" xfId="0" applyFont="1" applyFill="1" applyBorder="1"/>
    <xf numFmtId="0" fontId="3" fillId="0" borderId="97" xfId="0" applyFont="1" applyBorder="1" applyAlignment="1">
      <alignment horizontal="center" vertical="center"/>
    </xf>
    <xf numFmtId="0" fontId="7" fillId="5" borderId="97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/>
    </xf>
    <xf numFmtId="164" fontId="3" fillId="6" borderId="96" xfId="0" applyNumberFormat="1" applyFont="1" applyFill="1" applyBorder="1" applyAlignment="1">
      <alignment horizontal="center"/>
    </xf>
    <xf numFmtId="164" fontId="3" fillId="5" borderId="97" xfId="0" applyNumberFormat="1" applyFont="1" applyFill="1" applyBorder="1" applyAlignment="1">
      <alignment horizontal="center"/>
    </xf>
    <xf numFmtId="164" fontId="3" fillId="7" borderId="97" xfId="0" applyNumberFormat="1" applyFont="1" applyFill="1" applyBorder="1" applyAlignment="1">
      <alignment horizontal="center"/>
    </xf>
    <xf numFmtId="164" fontId="3" fillId="6" borderId="97" xfId="0" applyNumberFormat="1" applyFont="1" applyFill="1" applyBorder="1" applyAlignment="1">
      <alignment horizontal="center"/>
    </xf>
    <xf numFmtId="164" fontId="3" fillId="6" borderId="99" xfId="0" applyNumberFormat="1" applyFont="1" applyFill="1" applyBorder="1" applyAlignment="1">
      <alignment horizontal="center"/>
    </xf>
    <xf numFmtId="164" fontId="3" fillId="5" borderId="100" xfId="0" applyNumberFormat="1" applyFont="1" applyFill="1" applyBorder="1" applyAlignment="1">
      <alignment horizontal="center"/>
    </xf>
    <xf numFmtId="164" fontId="3" fillId="5" borderId="98" xfId="0" applyNumberFormat="1" applyFont="1" applyFill="1" applyBorder="1" applyAlignment="1">
      <alignment horizontal="center"/>
    </xf>
    <xf numFmtId="0" fontId="17" fillId="5" borderId="54" xfId="0" applyFont="1" applyFill="1" applyBorder="1" applyAlignment="1">
      <alignment horizontal="center"/>
    </xf>
    <xf numFmtId="0" fontId="3" fillId="5" borderId="58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6" fillId="5" borderId="66" xfId="0" applyFont="1" applyFill="1" applyBorder="1"/>
    <xf numFmtId="0" fontId="15" fillId="5" borderId="67" xfId="0" applyFont="1" applyFill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3" fontId="6" fillId="5" borderId="71" xfId="0" applyNumberFormat="1" applyFont="1" applyFill="1" applyBorder="1" applyAlignment="1">
      <alignment horizontal="center"/>
    </xf>
    <xf numFmtId="165" fontId="6" fillId="5" borderId="66" xfId="0" applyNumberFormat="1" applyFont="1" applyFill="1" applyBorder="1" applyAlignment="1">
      <alignment horizontal="center"/>
    </xf>
    <xf numFmtId="165" fontId="6" fillId="5" borderId="67" xfId="0" applyNumberFormat="1" applyFont="1" applyFill="1" applyBorder="1" applyAlignment="1">
      <alignment horizontal="center"/>
    </xf>
    <xf numFmtId="165" fontId="6" fillId="5" borderId="68" xfId="0" applyNumberFormat="1" applyFont="1" applyFill="1" applyBorder="1" applyAlignment="1">
      <alignment horizontal="center"/>
    </xf>
    <xf numFmtId="165" fontId="2" fillId="6" borderId="69" xfId="0" applyNumberFormat="1" applyFont="1" applyFill="1" applyBorder="1" applyAlignment="1">
      <alignment horizontal="center"/>
    </xf>
    <xf numFmtId="165" fontId="2" fillId="6" borderId="70" xfId="0" applyNumberFormat="1" applyFont="1" applyFill="1" applyBorder="1" applyAlignment="1">
      <alignment horizontal="center"/>
    </xf>
    <xf numFmtId="165" fontId="2" fillId="6" borderId="102" xfId="0" applyNumberFormat="1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2" borderId="50" xfId="0" applyFont="1" applyFill="1" applyBorder="1" applyAlignment="1">
      <alignment horizontal="center"/>
    </xf>
    <xf numFmtId="0" fontId="3" fillId="12" borderId="85" xfId="0" applyFont="1" applyFill="1" applyBorder="1" applyAlignment="1">
      <alignment horizontal="centerContinuous"/>
    </xf>
    <xf numFmtId="0" fontId="3" fillId="12" borderId="45" xfId="0" applyFont="1" applyFill="1" applyBorder="1" applyAlignment="1">
      <alignment horizontal="centerContinuous"/>
    </xf>
    <xf numFmtId="0" fontId="3" fillId="12" borderId="2" xfId="0" applyFont="1" applyFill="1" applyBorder="1" applyAlignment="1">
      <alignment horizontal="centerContinuous"/>
    </xf>
    <xf numFmtId="0" fontId="3" fillId="12" borderId="20" xfId="0" applyFont="1" applyFill="1" applyBorder="1" applyAlignment="1">
      <alignment horizontal="centerContinuous"/>
    </xf>
    <xf numFmtId="0" fontId="0" fillId="12" borderId="103" xfId="0" applyFill="1" applyBorder="1"/>
    <xf numFmtId="0" fontId="0" fillId="12" borderId="104" xfId="0" applyFill="1" applyBorder="1"/>
    <xf numFmtId="0" fontId="3" fillId="12" borderId="63" xfId="0" applyFont="1" applyFill="1" applyBorder="1"/>
    <xf numFmtId="0" fontId="4" fillId="5" borderId="105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106" xfId="0" applyFont="1" applyFill="1" applyBorder="1" applyAlignment="1">
      <alignment horizontal="center" vertical="center"/>
    </xf>
    <xf numFmtId="0" fontId="3" fillId="5" borderId="107" xfId="0" applyFont="1" applyFill="1" applyBorder="1" applyAlignment="1">
      <alignment horizontal="center" vertical="center"/>
    </xf>
    <xf numFmtId="0" fontId="4" fillId="5" borderId="108" xfId="0" applyFont="1" applyFill="1" applyBorder="1" applyAlignment="1">
      <alignment horizontal="center" vertical="center"/>
    </xf>
    <xf numFmtId="0" fontId="3" fillId="5" borderId="109" xfId="0" applyFont="1" applyFill="1" applyBorder="1" applyAlignment="1">
      <alignment horizontal="center" vertical="center"/>
    </xf>
    <xf numFmtId="0" fontId="4" fillId="5" borderId="109" xfId="0" applyFont="1" applyFill="1" applyBorder="1" applyAlignment="1">
      <alignment horizontal="center" vertical="center"/>
    </xf>
    <xf numFmtId="0" fontId="0" fillId="12" borderId="110" xfId="0" applyFill="1" applyBorder="1" applyAlignment="1">
      <alignment horizontal="center"/>
    </xf>
    <xf numFmtId="0" fontId="0" fillId="12" borderId="111" xfId="0" applyFill="1" applyBorder="1" applyAlignment="1">
      <alignment horizontal="center"/>
    </xf>
    <xf numFmtId="0" fontId="3" fillId="12" borderId="112" xfId="0" applyFont="1" applyFill="1" applyBorder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19" fillId="5" borderId="116" xfId="0" applyFont="1" applyFill="1" applyBorder="1" applyAlignment="1">
      <alignment horizontal="centerContinuous" vertical="top"/>
    </xf>
    <xf numFmtId="0" fontId="19" fillId="5" borderId="48" xfId="0" applyFont="1" applyFill="1" applyBorder="1" applyAlignment="1">
      <alignment horizontal="centerContinuous" vertical="top"/>
    </xf>
    <xf numFmtId="166" fontId="2" fillId="13" borderId="5" xfId="0" applyNumberFormat="1" applyFont="1" applyFill="1" applyBorder="1" applyAlignment="1">
      <alignment horizontal="center"/>
    </xf>
    <xf numFmtId="166" fontId="2" fillId="13" borderId="118" xfId="0" applyNumberFormat="1" applyFont="1" applyFill="1" applyBorder="1" applyAlignment="1">
      <alignment horizontal="center"/>
    </xf>
    <xf numFmtId="166" fontId="2" fillId="13" borderId="67" xfId="0" applyNumberFormat="1" applyFont="1" applyFill="1" applyBorder="1" applyAlignment="1">
      <alignment horizontal="center"/>
    </xf>
    <xf numFmtId="166" fontId="2" fillId="13" borderId="17" xfId="0" applyNumberFormat="1" applyFont="1" applyFill="1" applyBorder="1" applyAlignment="1">
      <alignment horizontal="center"/>
    </xf>
    <xf numFmtId="166" fontId="2" fillId="13" borderId="3" xfId="0" applyNumberFormat="1" applyFont="1" applyFill="1" applyBorder="1" applyAlignment="1">
      <alignment horizontal="center"/>
    </xf>
    <xf numFmtId="0" fontId="3" fillId="8" borderId="101" xfId="0" applyFont="1" applyFill="1" applyBorder="1" applyAlignment="1">
      <alignment horizontal="center"/>
    </xf>
    <xf numFmtId="0" fontId="3" fillId="6" borderId="101" xfId="0" applyFont="1" applyFill="1" applyBorder="1" applyAlignment="1">
      <alignment horizontal="center"/>
    </xf>
    <xf numFmtId="0" fontId="3" fillId="12" borderId="101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0" fontId="3" fillId="8" borderId="121" xfId="0" applyFont="1" applyFill="1" applyBorder="1" applyAlignment="1">
      <alignment horizontal="center"/>
    </xf>
    <xf numFmtId="0" fontId="3" fillId="6" borderId="121" xfId="0" applyFont="1" applyFill="1" applyBorder="1" applyAlignment="1">
      <alignment horizontal="center"/>
    </xf>
    <xf numFmtId="0" fontId="3" fillId="12" borderId="121" xfId="0" applyFont="1" applyFill="1" applyBorder="1" applyAlignment="1">
      <alignment horizontal="center"/>
    </xf>
    <xf numFmtId="0" fontId="22" fillId="8" borderId="85" xfId="0" applyFont="1" applyFill="1" applyBorder="1" applyAlignment="1">
      <alignment horizontal="centerContinuous" vertical="center"/>
    </xf>
    <xf numFmtId="0" fontId="22" fillId="8" borderId="16" xfId="0" applyFont="1" applyFill="1" applyBorder="1" applyAlignment="1">
      <alignment horizontal="centerContinuous" vertical="center"/>
    </xf>
    <xf numFmtId="0" fontId="22" fillId="8" borderId="122" xfId="0" applyFont="1" applyFill="1" applyBorder="1" applyAlignment="1">
      <alignment horizontal="centerContinuous" vertical="center"/>
    </xf>
    <xf numFmtId="0" fontId="19" fillId="8" borderId="44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45" xfId="0" applyFont="1" applyFill="1" applyBorder="1" applyAlignment="1">
      <alignment horizontal="center" vertical="center"/>
    </xf>
    <xf numFmtId="0" fontId="22" fillId="5" borderId="85" xfId="0" applyFont="1" applyFill="1" applyBorder="1" applyAlignment="1">
      <alignment horizontal="centerContinuous" vertical="center"/>
    </xf>
    <xf numFmtId="0" fontId="22" fillId="5" borderId="16" xfId="0" applyFont="1" applyFill="1" applyBorder="1" applyAlignment="1">
      <alignment horizontal="centerContinuous" vertical="center"/>
    </xf>
    <xf numFmtId="0" fontId="22" fillId="5" borderId="122" xfId="0" applyFont="1" applyFill="1" applyBorder="1" applyAlignment="1">
      <alignment horizontal="centerContinuous" vertical="center"/>
    </xf>
    <xf numFmtId="0" fontId="22" fillId="6" borderId="44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4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/>
    </xf>
    <xf numFmtId="0" fontId="1" fillId="0" borderId="0" xfId="1"/>
    <xf numFmtId="165" fontId="26" fillId="0" borderId="28" xfId="1" applyNumberFormat="1" applyFont="1" applyBorder="1"/>
    <xf numFmtId="0" fontId="26" fillId="0" borderId="26" xfId="1" applyFont="1" applyBorder="1" applyAlignment="1">
      <alignment wrapText="1"/>
    </xf>
    <xf numFmtId="0" fontId="26" fillId="15" borderId="20" xfId="1" applyFont="1" applyFill="1" applyBorder="1"/>
    <xf numFmtId="0" fontId="26" fillId="15" borderId="2" xfId="1" applyFont="1" applyFill="1" applyBorder="1"/>
    <xf numFmtId="0" fontId="26" fillId="0" borderId="45" xfId="1" applyFont="1" applyBorder="1" applyAlignment="1">
      <alignment horizontal="centerContinuous"/>
    </xf>
    <xf numFmtId="0" fontId="26" fillId="0" borderId="85" xfId="1" applyFont="1" applyBorder="1" applyAlignment="1">
      <alignment horizontal="centerContinuous"/>
    </xf>
    <xf numFmtId="0" fontId="26" fillId="0" borderId="0" xfId="1" applyFont="1"/>
    <xf numFmtId="0" fontId="26" fillId="0" borderId="28" xfId="1" applyFont="1" applyBorder="1"/>
    <xf numFmtId="0" fontId="26" fillId="0" borderId="26" xfId="1" applyFont="1" applyBorder="1"/>
    <xf numFmtId="0" fontId="26" fillId="16" borderId="20" xfId="1" applyFont="1" applyFill="1" applyBorder="1"/>
    <xf numFmtId="0" fontId="26" fillId="16" borderId="2" xfId="1" applyFont="1" applyFill="1" applyBorder="1"/>
    <xf numFmtId="0" fontId="26" fillId="0" borderId="20" xfId="1" applyFont="1" applyBorder="1" applyAlignment="1">
      <alignment horizontal="centerContinuous"/>
    </xf>
    <xf numFmtId="0" fontId="26" fillId="0" borderId="2" xfId="1" applyFont="1" applyBorder="1" applyAlignment="1">
      <alignment horizontal="centerContinuous"/>
    </xf>
    <xf numFmtId="0" fontId="1" fillId="0" borderId="16" xfId="1" applyBorder="1"/>
    <xf numFmtId="0" fontId="1" fillId="0" borderId="85" xfId="1" applyBorder="1"/>
    <xf numFmtId="2" fontId="1" fillId="17" borderId="123" xfId="1" applyNumberFormat="1" applyFill="1" applyBorder="1"/>
    <xf numFmtId="2" fontId="1" fillId="16" borderId="124" xfId="1" applyNumberFormat="1" applyFill="1" applyBorder="1"/>
    <xf numFmtId="2" fontId="1" fillId="15" borderId="124" xfId="1" applyNumberFormat="1" applyFill="1" applyBorder="1"/>
    <xf numFmtId="165" fontId="1" fillId="0" borderId="125" xfId="1" applyNumberFormat="1" applyBorder="1"/>
    <xf numFmtId="1" fontId="1" fillId="0" borderId="126" xfId="1" applyNumberFormat="1" applyBorder="1"/>
    <xf numFmtId="165" fontId="1" fillId="0" borderId="126" xfId="1" applyNumberFormat="1" applyBorder="1"/>
    <xf numFmtId="0" fontId="1" fillId="0" borderId="126" xfId="1" applyBorder="1"/>
    <xf numFmtId="0" fontId="1" fillId="0" borderId="127" xfId="1" applyBorder="1"/>
    <xf numFmtId="2" fontId="1" fillId="17" borderId="3" xfId="1" applyNumberFormat="1" applyFill="1" applyBorder="1"/>
    <xf numFmtId="2" fontId="1" fillId="16" borderId="5" xfId="1" applyNumberFormat="1" applyFill="1" applyBorder="1"/>
    <xf numFmtId="2" fontId="1" fillId="15" borderId="5" xfId="1" applyNumberFormat="1" applyFill="1" applyBorder="1"/>
    <xf numFmtId="165" fontId="1" fillId="0" borderId="17" xfId="1" applyNumberFormat="1" applyBorder="1"/>
    <xf numFmtId="1" fontId="1" fillId="0" borderId="128" xfId="1" applyNumberFormat="1" applyBorder="1"/>
    <xf numFmtId="165" fontId="1" fillId="0" borderId="128" xfId="1" applyNumberFormat="1" applyBorder="1"/>
    <xf numFmtId="0" fontId="1" fillId="0" borderId="128" xfId="1" applyBorder="1"/>
    <xf numFmtId="0" fontId="1" fillId="0" borderId="129" xfId="1" applyBorder="1"/>
    <xf numFmtId="2" fontId="1" fillId="17" borderId="130" xfId="1" applyNumberFormat="1" applyFill="1" applyBorder="1"/>
    <xf numFmtId="2" fontId="1" fillId="16" borderId="131" xfId="1" applyNumberFormat="1" applyFill="1" applyBorder="1"/>
    <xf numFmtId="165" fontId="1" fillId="0" borderId="73" xfId="1" applyNumberFormat="1" applyBorder="1"/>
    <xf numFmtId="1" fontId="1" fillId="0" borderId="132" xfId="1" applyNumberFormat="1" applyBorder="1"/>
    <xf numFmtId="165" fontId="1" fillId="0" borderId="132" xfId="1" applyNumberFormat="1" applyBorder="1"/>
    <xf numFmtId="0" fontId="1" fillId="0" borderId="133" xfId="1" applyBorder="1"/>
    <xf numFmtId="164" fontId="7" fillId="17" borderId="112" xfId="1" applyNumberFormat="1" applyFont="1" applyFill="1" applyBorder="1" applyAlignment="1">
      <alignment horizontal="center"/>
    </xf>
    <xf numFmtId="0" fontId="27" fillId="16" borderId="64" xfId="1" applyFont="1" applyFill="1" applyBorder="1" applyAlignment="1">
      <alignment horizontal="center"/>
    </xf>
    <xf numFmtId="0" fontId="27" fillId="15" borderId="64" xfId="1" applyFont="1" applyFill="1" applyBorder="1" applyAlignment="1">
      <alignment horizontal="center"/>
    </xf>
    <xf numFmtId="0" fontId="27" fillId="0" borderId="63" xfId="1" applyFont="1" applyBorder="1" applyAlignment="1">
      <alignment horizontal="center"/>
    </xf>
    <xf numFmtId="0" fontId="26" fillId="0" borderId="28" xfId="1" applyFont="1" applyBorder="1" applyAlignment="1">
      <alignment horizontal="center"/>
    </xf>
    <xf numFmtId="0" fontId="26" fillId="0" borderId="27" xfId="1" applyFont="1" applyBorder="1" applyAlignment="1">
      <alignment horizontal="center"/>
    </xf>
    <xf numFmtId="0" fontId="26" fillId="0" borderId="26" xfId="1" applyFont="1" applyBorder="1" applyAlignment="1">
      <alignment horizontal="center"/>
    </xf>
    <xf numFmtId="0" fontId="26" fillId="14" borderId="92" xfId="1" applyFont="1" applyFill="1" applyBorder="1" applyAlignment="1">
      <alignment horizontal="center"/>
    </xf>
    <xf numFmtId="0" fontId="28" fillId="16" borderId="72" xfId="1" applyFont="1" applyFill="1" applyBorder="1"/>
    <xf numFmtId="164" fontId="7" fillId="17" borderId="22" xfId="1" applyNumberFormat="1" applyFont="1" applyFill="1" applyBorder="1" applyAlignment="1">
      <alignment horizontal="center"/>
    </xf>
    <xf numFmtId="0" fontId="27" fillId="16" borderId="21" xfId="1" applyFont="1" applyFill="1" applyBorder="1" applyAlignment="1">
      <alignment horizontal="center"/>
    </xf>
    <xf numFmtId="0" fontId="27" fillId="15" borderId="21" xfId="1" applyFont="1" applyFill="1" applyBorder="1" applyAlignment="1">
      <alignment horizontal="center"/>
    </xf>
    <xf numFmtId="0" fontId="27" fillId="0" borderId="19" xfId="1" applyFont="1" applyBorder="1" applyAlignment="1">
      <alignment horizontal="center"/>
    </xf>
    <xf numFmtId="0" fontId="26" fillId="0" borderId="45" xfId="1" applyFont="1" applyBorder="1" applyAlignment="1">
      <alignment horizontal="center"/>
    </xf>
    <xf numFmtId="0" fontId="26" fillId="0" borderId="16" xfId="1" applyFont="1" applyBorder="1" applyAlignment="1">
      <alignment horizontal="center"/>
    </xf>
    <xf numFmtId="0" fontId="26" fillId="14" borderId="89" xfId="1" applyFont="1" applyFill="1" applyBorder="1" applyAlignment="1">
      <alignment horizontal="center"/>
    </xf>
    <xf numFmtId="0" fontId="28" fillId="16" borderId="55" xfId="1" applyFont="1" applyFill="1" applyBorder="1"/>
    <xf numFmtId="0" fontId="19" fillId="0" borderId="40" xfId="1" applyFont="1" applyBorder="1" applyAlignment="1">
      <alignment horizontal="centerContinuous" vertical="center"/>
    </xf>
    <xf numFmtId="0" fontId="26" fillId="0" borderId="39" xfId="1" applyFont="1" applyBorder="1" applyAlignment="1">
      <alignment horizontal="centerContinuous"/>
    </xf>
    <xf numFmtId="0" fontId="26" fillId="0" borderId="38" xfId="1" applyFont="1" applyBorder="1" applyAlignment="1">
      <alignment horizontal="centerContinuous"/>
    </xf>
    <xf numFmtId="0" fontId="26" fillId="0" borderId="40" xfId="1" applyFont="1" applyBorder="1" applyAlignment="1">
      <alignment horizontal="centerContinuous"/>
    </xf>
    <xf numFmtId="0" fontId="29" fillId="16" borderId="25" xfId="1" applyFont="1" applyFill="1" applyBorder="1" applyAlignment="1">
      <alignment horizontal="centerContinuous"/>
    </xf>
    <xf numFmtId="0" fontId="29" fillId="16" borderId="24" xfId="1" applyFont="1" applyFill="1" applyBorder="1" applyAlignment="1">
      <alignment horizontal="centerContinuous"/>
    </xf>
    <xf numFmtId="0" fontId="30" fillId="0" borderId="40" xfId="1" applyFont="1" applyBorder="1" applyAlignment="1">
      <alignment horizontal="centerContinuous"/>
    </xf>
    <xf numFmtId="0" fontId="30" fillId="0" borderId="39" xfId="1" applyFont="1" applyBorder="1" applyAlignment="1">
      <alignment horizontal="centerContinuous"/>
    </xf>
    <xf numFmtId="0" fontId="30" fillId="0" borderId="38" xfId="1" applyFont="1" applyBorder="1" applyAlignment="1">
      <alignment horizontal="centerContinuous"/>
    </xf>
    <xf numFmtId="166" fontId="2" fillId="13" borderId="119" xfId="0" applyNumberFormat="1" applyFont="1" applyFill="1" applyBorder="1" applyAlignment="1">
      <alignment horizontal="center"/>
    </xf>
    <xf numFmtId="166" fontId="2" fillId="13" borderId="120" xfId="0" applyNumberFormat="1" applyFont="1" applyFill="1" applyBorder="1" applyAlignment="1">
      <alignment horizontal="center"/>
    </xf>
    <xf numFmtId="166" fontId="2" fillId="13" borderId="71" xfId="0" applyNumberFormat="1" applyFont="1" applyFill="1" applyBorder="1" applyAlignment="1">
      <alignment horizontal="center"/>
    </xf>
    <xf numFmtId="166" fontId="2" fillId="13" borderId="1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3" fillId="5" borderId="101" xfId="0" applyNumberFormat="1" applyFont="1" applyFill="1" applyBorder="1"/>
    <xf numFmtId="4" fontId="3" fillId="5" borderId="18" xfId="0" applyNumberFormat="1" applyFont="1" applyFill="1" applyBorder="1"/>
    <xf numFmtId="4" fontId="16" fillId="5" borderId="66" xfId="0" applyNumberFormat="1" applyFont="1" applyFill="1" applyBorder="1" applyAlignment="1">
      <alignment horizontal="center"/>
    </xf>
    <xf numFmtId="4" fontId="2" fillId="5" borderId="67" xfId="0" applyNumberFormat="1" applyFont="1" applyFill="1" applyBorder="1" applyAlignment="1">
      <alignment horizontal="center"/>
    </xf>
    <xf numFmtId="4" fontId="6" fillId="5" borderId="71" xfId="0" applyNumberFormat="1" applyFont="1" applyFill="1" applyBorder="1" applyAlignment="1">
      <alignment horizontal="center"/>
    </xf>
    <xf numFmtId="4" fontId="16" fillId="5" borderId="17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4" fontId="6" fillId="5" borderId="3" xfId="0" applyNumberFormat="1" applyFont="1" applyFill="1" applyBorder="1" applyAlignment="1">
      <alignment horizontal="center"/>
    </xf>
    <xf numFmtId="0" fontId="13" fillId="0" borderId="85" xfId="0" applyFont="1" applyFill="1" applyBorder="1" applyAlignment="1">
      <alignment horizontal="centerContinuous"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45" xfId="0" applyFont="1" applyFill="1" applyBorder="1" applyAlignment="1">
      <alignment horizontal="centerContinuous" vertical="center"/>
    </xf>
    <xf numFmtId="0" fontId="0" fillId="0" borderId="2" xfId="0" applyFill="1" applyBorder="1"/>
    <xf numFmtId="0" fontId="0" fillId="0" borderId="0" xfId="0" applyFill="1"/>
    <xf numFmtId="0" fontId="12" fillId="0" borderId="2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2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11" fillId="0" borderId="20" xfId="0" applyFont="1" applyFill="1" applyBorder="1" applyAlignment="1">
      <alignment horizontal="centerContinuous" vertical="center"/>
    </xf>
    <xf numFmtId="0" fontId="13" fillId="0" borderId="2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horizontal="centerContinuous" vertical="center"/>
    </xf>
    <xf numFmtId="0" fontId="13" fillId="0" borderId="20" xfId="0" applyFont="1" applyFill="1" applyBorder="1" applyAlignment="1">
      <alignment horizontal="centerContinuous" vertical="center"/>
    </xf>
    <xf numFmtId="0" fontId="4" fillId="0" borderId="0" xfId="0" applyFont="1" applyFill="1"/>
    <xf numFmtId="0" fontId="4" fillId="0" borderId="20" xfId="0" applyFont="1" applyFill="1" applyBorder="1"/>
    <xf numFmtId="0" fontId="19" fillId="0" borderId="26" xfId="0" applyFont="1" applyFill="1" applyBorder="1" applyAlignment="1">
      <alignment horizontal="centerContinuous" vertical="center"/>
    </xf>
    <xf numFmtId="0" fontId="19" fillId="0" borderId="27" xfId="0" applyFont="1" applyFill="1" applyBorder="1" applyAlignment="1">
      <alignment horizontal="centerContinuous" vertical="center"/>
    </xf>
    <xf numFmtId="167" fontId="19" fillId="0" borderId="27" xfId="0" applyNumberFormat="1" applyFont="1" applyFill="1" applyBorder="1" applyAlignment="1">
      <alignment horizontal="centerContinuous" vertical="center"/>
    </xf>
    <xf numFmtId="0" fontId="19" fillId="0" borderId="28" xfId="0" applyFont="1" applyFill="1" applyBorder="1" applyAlignment="1">
      <alignment horizontal="centerContinuous" vertical="center"/>
    </xf>
    <xf numFmtId="0" fontId="3" fillId="0" borderId="75" xfId="0" applyFont="1" applyFill="1" applyBorder="1" applyAlignment="1">
      <alignment horizontal="center"/>
    </xf>
    <xf numFmtId="0" fontId="3" fillId="0" borderId="76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 vertical="center"/>
    </xf>
    <xf numFmtId="49" fontId="7" fillId="0" borderId="98" xfId="0" quotePrefix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6" fontId="2" fillId="0" borderId="17" xfId="0" applyNumberFormat="1" applyFont="1" applyFill="1" applyBorder="1" applyAlignment="1">
      <alignment horizontal="center"/>
    </xf>
    <xf numFmtId="1" fontId="1" fillId="0" borderId="0" xfId="1" applyNumberFormat="1"/>
    <xf numFmtId="0" fontId="1" fillId="0" borderId="128" xfId="1" applyFill="1" applyBorder="1"/>
    <xf numFmtId="0" fontId="0" fillId="18" borderId="0" xfId="0" applyFill="1"/>
    <xf numFmtId="166" fontId="5" fillId="17" borderId="17" xfId="0" applyNumberFormat="1" applyFont="1" applyFill="1" applyBorder="1" applyAlignment="1">
      <alignment horizontal="center"/>
    </xf>
    <xf numFmtId="166" fontId="5" fillId="14" borderId="6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8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19" borderId="0" xfId="0" applyFont="1" applyFill="1" applyAlignment="1">
      <alignment horizontal="center"/>
    </xf>
    <xf numFmtId="0" fontId="0" fillId="19" borderId="0" xfId="0" applyFill="1"/>
    <xf numFmtId="0" fontId="26" fillId="0" borderId="134" xfId="1" applyFont="1" applyBorder="1" applyAlignment="1">
      <alignment horizontal="center"/>
    </xf>
    <xf numFmtId="1" fontId="1" fillId="0" borderId="93" xfId="1" applyNumberFormat="1" applyBorder="1" applyAlignment="1">
      <alignment horizontal="center"/>
    </xf>
    <xf numFmtId="0" fontId="26" fillId="0" borderId="23" xfId="1" applyFont="1" applyBorder="1" applyAlignment="1">
      <alignment horizontal="center"/>
    </xf>
    <xf numFmtId="1" fontId="1" fillId="0" borderId="108" xfId="1" applyNumberFormat="1" applyBorder="1"/>
    <xf numFmtId="1" fontId="1" fillId="0" borderId="51" xfId="1" applyNumberFormat="1" applyBorder="1"/>
    <xf numFmtId="1" fontId="1" fillId="0" borderId="135" xfId="1" applyNumberFormat="1" applyBorder="1"/>
    <xf numFmtId="1" fontId="1" fillId="0" borderId="18" xfId="1" applyNumberFormat="1" applyBorder="1" applyAlignment="1">
      <alignment horizontal="center"/>
    </xf>
    <xf numFmtId="1" fontId="1" fillId="0" borderId="136" xfId="1" applyNumberFormat="1" applyBorder="1" applyAlignment="1">
      <alignment horizontal="center"/>
    </xf>
    <xf numFmtId="0" fontId="1" fillId="17" borderId="132" xfId="1" applyFill="1" applyBorder="1"/>
    <xf numFmtId="0" fontId="1" fillId="17" borderId="128" xfId="1" applyFill="1" applyBorder="1"/>
    <xf numFmtId="166" fontId="5" fillId="14" borderId="5" xfId="0" applyNumberFormat="1" applyFont="1" applyFill="1" applyBorder="1" applyAlignment="1">
      <alignment horizontal="center"/>
    </xf>
    <xf numFmtId="166" fontId="5" fillId="17" borderId="5" xfId="0" applyNumberFormat="1" applyFont="1" applyFill="1" applyBorder="1" applyAlignment="1">
      <alignment horizontal="center"/>
    </xf>
    <xf numFmtId="166" fontId="5" fillId="17" borderId="67" xfId="0" applyNumberFormat="1" applyFont="1" applyFill="1" applyBorder="1" applyAlignment="1">
      <alignment horizontal="center"/>
    </xf>
    <xf numFmtId="0" fontId="0" fillId="20" borderId="0" xfId="0" applyFill="1"/>
    <xf numFmtId="0" fontId="0" fillId="20" borderId="0" xfId="0" applyFill="1" applyAlignment="1">
      <alignment horizontal="center"/>
    </xf>
    <xf numFmtId="0" fontId="1" fillId="17" borderId="126" xfId="1" applyFill="1" applyBorder="1"/>
    <xf numFmtId="0" fontId="0" fillId="0" borderId="0" xfId="0" applyFill="1" applyAlignment="1">
      <alignment horizontal="center"/>
    </xf>
    <xf numFmtId="166" fontId="5" fillId="14" borderId="67" xfId="0" applyNumberFormat="1" applyFont="1" applyFill="1" applyBorder="1" applyAlignment="1">
      <alignment horizontal="center"/>
    </xf>
    <xf numFmtId="0" fontId="2" fillId="21" borderId="67" xfId="0" applyFont="1" applyFill="1" applyBorder="1"/>
    <xf numFmtId="0" fontId="2" fillId="21" borderId="5" xfId="0" applyFont="1" applyFill="1" applyBorder="1"/>
    <xf numFmtId="166" fontId="5" fillId="17" borderId="117" xfId="0" applyNumberFormat="1" applyFont="1" applyFill="1" applyBorder="1" applyAlignment="1">
      <alignment horizontal="center"/>
    </xf>
    <xf numFmtId="166" fontId="5" fillId="14" borderId="117" xfId="0" applyNumberFormat="1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4"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65727</xdr:colOff>
      <xdr:row>67</xdr:row>
      <xdr:rowOff>17712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580952" cy="10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32"/>
  <sheetViews>
    <sheetView tabSelected="1" workbookViewId="0">
      <pane ySplit="9" topLeftCell="A10" activePane="bottomLeft" state="frozen"/>
      <selection pane="bottomLeft" activeCell="B19" sqref="B19"/>
    </sheetView>
  </sheetViews>
  <sheetFormatPr defaultRowHeight="12.75"/>
  <cols>
    <col min="1" max="1" width="4.28515625" style="5" customWidth="1"/>
    <col min="2" max="2" width="22.7109375" style="5" customWidth="1"/>
    <col min="3" max="3" width="10.7109375" style="5" customWidth="1"/>
    <col min="4" max="4" width="6.7109375" style="5" customWidth="1"/>
    <col min="5" max="5" width="9.5703125" style="5" customWidth="1"/>
    <col min="6" max="6" width="7.7109375" style="5" customWidth="1"/>
    <col min="7" max="16" width="6.7109375" style="5" customWidth="1"/>
    <col min="17" max="26" width="6.7109375" style="5" hidden="1" customWidth="1"/>
    <col min="27" max="30" width="7.7109375" style="5" customWidth="1"/>
    <col min="31" max="31" width="4.7109375" customWidth="1"/>
    <col min="32" max="35" width="10.7109375" customWidth="1"/>
    <col min="36" max="50" width="6.7109375" customWidth="1"/>
    <col min="51" max="51" width="10.7109375" customWidth="1"/>
    <col min="52" max="52" width="4.7109375" customWidth="1"/>
    <col min="53" max="82" width="6.7109375" customWidth="1"/>
    <col min="83" max="83" width="10.7109375" customWidth="1"/>
    <col min="84" max="84" width="4.7109375" customWidth="1"/>
    <col min="85" max="85" width="15.7109375" customWidth="1"/>
  </cols>
  <sheetData>
    <row r="1" spans="1:85" ht="27" thickBot="1">
      <c r="A1" s="175" t="s">
        <v>112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7"/>
      <c r="AE1" s="3"/>
    </row>
    <row r="2" spans="1:85" ht="15">
      <c r="A2" s="371" t="s">
        <v>109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3"/>
      <c r="AE2" s="374"/>
      <c r="AF2" s="375"/>
      <c r="AG2" s="375"/>
      <c r="AH2" s="375"/>
      <c r="AI2" s="375"/>
    </row>
    <row r="3" spans="1:85" ht="21" thickBot="1">
      <c r="A3" s="376" t="s">
        <v>10</v>
      </c>
      <c r="B3" s="377"/>
      <c r="C3" s="377"/>
      <c r="D3" s="377"/>
      <c r="E3" s="377"/>
      <c r="F3" s="377"/>
      <c r="G3" s="377"/>
      <c r="H3" s="378"/>
      <c r="I3" s="378"/>
      <c r="J3" s="378"/>
      <c r="K3" s="379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9"/>
      <c r="AA3" s="377"/>
      <c r="AB3" s="377"/>
      <c r="AC3" s="377"/>
      <c r="AD3" s="380"/>
      <c r="AE3" s="374"/>
      <c r="AF3" s="375"/>
      <c r="AG3" s="375"/>
      <c r="AH3" s="375"/>
      <c r="AI3" s="375"/>
    </row>
    <row r="4" spans="1:85" ht="18.75" thickBot="1">
      <c r="A4" s="381" t="s">
        <v>113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3"/>
      <c r="AE4" s="374"/>
      <c r="AF4" s="375"/>
      <c r="AG4" s="384"/>
      <c r="AH4" s="384"/>
      <c r="AI4" s="385"/>
      <c r="AJ4" s="120" t="s">
        <v>22</v>
      </c>
      <c r="AK4" s="121"/>
      <c r="AL4" s="121"/>
      <c r="AM4" s="121"/>
      <c r="AN4" s="121"/>
      <c r="AO4" s="121"/>
      <c r="AP4" s="121"/>
      <c r="AQ4" s="121"/>
      <c r="AR4" s="121"/>
      <c r="AS4" s="122"/>
      <c r="AT4" s="136"/>
      <c r="AU4" s="137"/>
      <c r="AV4" s="137"/>
      <c r="AW4" s="137"/>
      <c r="AX4" s="138"/>
      <c r="AY4" s="139" t="s">
        <v>35</v>
      </c>
      <c r="AZ4" s="12"/>
      <c r="BA4" s="86" t="s">
        <v>40</v>
      </c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8"/>
      <c r="BU4" s="68"/>
      <c r="BV4" s="69"/>
      <c r="BW4" s="69"/>
      <c r="BX4" s="69"/>
      <c r="BY4" s="69"/>
      <c r="BZ4" s="69"/>
      <c r="CA4" s="69"/>
      <c r="CB4" s="69"/>
      <c r="CC4" s="69"/>
      <c r="CD4" s="70"/>
      <c r="CE4" s="71" t="s">
        <v>35</v>
      </c>
      <c r="CG4" s="234" t="s">
        <v>78</v>
      </c>
    </row>
    <row r="5" spans="1:85" ht="18.75" thickBot="1">
      <c r="A5" s="381" t="s">
        <v>115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3"/>
      <c r="AE5" s="374"/>
      <c r="AF5" s="375"/>
      <c r="AG5" s="384"/>
      <c r="AH5" s="384"/>
      <c r="AI5" s="385"/>
      <c r="AJ5" s="280"/>
      <c r="AK5" s="281"/>
      <c r="AL5" s="281"/>
      <c r="AM5" s="281"/>
      <c r="AN5" s="281"/>
      <c r="AO5" s="281"/>
      <c r="AP5" s="281"/>
      <c r="AQ5" s="281"/>
      <c r="AR5" s="281"/>
      <c r="AS5" s="282"/>
      <c r="AT5" s="283"/>
      <c r="AU5" s="284"/>
      <c r="AV5" s="284"/>
      <c r="AW5" s="284"/>
      <c r="AX5" s="285"/>
      <c r="AY5" s="143"/>
      <c r="AZ5" s="12"/>
      <c r="BA5" s="286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8"/>
      <c r="BU5" s="289"/>
      <c r="BV5" s="290"/>
      <c r="BW5" s="290"/>
      <c r="BX5" s="290"/>
      <c r="BY5" s="290"/>
      <c r="BZ5" s="290"/>
      <c r="CA5" s="290"/>
      <c r="CB5" s="290"/>
      <c r="CC5" s="290"/>
      <c r="CD5" s="291"/>
      <c r="CE5" s="75"/>
      <c r="CG5" s="235"/>
    </row>
    <row r="6" spans="1:85" ht="18.75" thickBot="1">
      <c r="A6" s="381" t="s">
        <v>114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3"/>
      <c r="AE6" s="374"/>
      <c r="AF6" s="375"/>
      <c r="AG6" s="384"/>
      <c r="AH6" s="384"/>
      <c r="AI6" s="385"/>
      <c r="AJ6" s="280"/>
      <c r="AK6" s="281"/>
      <c r="AL6" s="281"/>
      <c r="AM6" s="281"/>
      <c r="AN6" s="281"/>
      <c r="AO6" s="281"/>
      <c r="AP6" s="281"/>
      <c r="AQ6" s="281"/>
      <c r="AR6" s="281"/>
      <c r="AS6" s="282"/>
      <c r="AT6" s="283"/>
      <c r="AU6" s="284"/>
      <c r="AV6" s="284"/>
      <c r="AW6" s="284"/>
      <c r="AX6" s="285"/>
      <c r="AY6" s="143"/>
      <c r="AZ6" s="12"/>
      <c r="BA6" s="286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8"/>
      <c r="BU6" s="289"/>
      <c r="BV6" s="290"/>
      <c r="BW6" s="290"/>
      <c r="BX6" s="290"/>
      <c r="BY6" s="290"/>
      <c r="BZ6" s="290"/>
      <c r="CA6" s="290"/>
      <c r="CB6" s="290"/>
      <c r="CC6" s="290"/>
      <c r="CD6" s="291"/>
      <c r="CE6" s="75"/>
      <c r="CG6" s="235"/>
    </row>
    <row r="7" spans="1:85" ht="16.5" thickBot="1">
      <c r="A7" s="386" t="s">
        <v>307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8"/>
      <c r="O7" s="387"/>
      <c r="P7" s="387"/>
      <c r="Q7" s="387"/>
      <c r="R7" s="387"/>
      <c r="S7" s="387"/>
      <c r="T7" s="388"/>
      <c r="U7" s="388"/>
      <c r="V7" s="388"/>
      <c r="W7" s="387"/>
      <c r="X7" s="387"/>
      <c r="Y7" s="387"/>
      <c r="Z7" s="387"/>
      <c r="AA7" s="387"/>
      <c r="AB7" s="387"/>
      <c r="AC7" s="387"/>
      <c r="AD7" s="389"/>
      <c r="AE7" s="374"/>
      <c r="AF7" s="390" t="s">
        <v>7</v>
      </c>
      <c r="AG7" s="391" t="s">
        <v>26</v>
      </c>
      <c r="AH7" s="390" t="s">
        <v>7</v>
      </c>
      <c r="AI7" s="391" t="s">
        <v>26</v>
      </c>
      <c r="AJ7" s="51" t="s">
        <v>23</v>
      </c>
      <c r="AK7" s="52"/>
      <c r="AL7" s="52"/>
      <c r="AM7" s="52"/>
      <c r="AN7" s="52"/>
      <c r="AO7" s="52"/>
      <c r="AP7" s="52"/>
      <c r="AQ7" s="52"/>
      <c r="AR7" s="52"/>
      <c r="AS7" s="123"/>
      <c r="AT7" s="140" t="s">
        <v>38</v>
      </c>
      <c r="AU7" s="141"/>
      <c r="AV7" s="141"/>
      <c r="AW7" s="141"/>
      <c r="AX7" s="142"/>
      <c r="AY7" s="143" t="s">
        <v>37</v>
      </c>
      <c r="BA7" s="89" t="s">
        <v>0</v>
      </c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1"/>
      <c r="BU7" s="72" t="s">
        <v>38</v>
      </c>
      <c r="BV7" s="73"/>
      <c r="BW7" s="73"/>
      <c r="BX7" s="73"/>
      <c r="BY7" s="73"/>
      <c r="BZ7" s="73"/>
      <c r="CA7" s="73"/>
      <c r="CB7" s="73"/>
      <c r="CC7" s="73"/>
      <c r="CD7" s="74"/>
      <c r="CE7" s="75" t="s">
        <v>37</v>
      </c>
      <c r="CG7" s="235" t="s">
        <v>79</v>
      </c>
    </row>
    <row r="8" spans="1:85" ht="15" customHeight="1">
      <c r="A8" s="31"/>
      <c r="B8" s="32" t="s">
        <v>5</v>
      </c>
      <c r="C8" s="33" t="s">
        <v>6</v>
      </c>
      <c r="D8" s="392" t="s">
        <v>110</v>
      </c>
      <c r="E8" s="34" t="s">
        <v>107</v>
      </c>
      <c r="F8" s="35" t="s">
        <v>7</v>
      </c>
      <c r="G8" s="36" t="s">
        <v>19</v>
      </c>
      <c r="H8" s="37" t="s">
        <v>18</v>
      </c>
      <c r="I8" s="38" t="s">
        <v>17</v>
      </c>
      <c r="J8" s="39" t="s">
        <v>14</v>
      </c>
      <c r="K8" s="37" t="s">
        <v>15</v>
      </c>
      <c r="L8" s="38" t="s">
        <v>16</v>
      </c>
      <c r="M8" s="39" t="s">
        <v>19</v>
      </c>
      <c r="N8" s="37" t="s">
        <v>18</v>
      </c>
      <c r="O8" s="38" t="s">
        <v>17</v>
      </c>
      <c r="P8" s="46" t="s">
        <v>14</v>
      </c>
      <c r="Q8" s="47" t="s">
        <v>15</v>
      </c>
      <c r="R8" s="38" t="s">
        <v>16</v>
      </c>
      <c r="S8" s="39" t="s">
        <v>19</v>
      </c>
      <c r="T8" s="37" t="s">
        <v>18</v>
      </c>
      <c r="U8" s="38" t="s">
        <v>17</v>
      </c>
      <c r="V8" s="39" t="s">
        <v>16</v>
      </c>
      <c r="W8" s="37" t="s">
        <v>14</v>
      </c>
      <c r="X8" s="38" t="s">
        <v>15</v>
      </c>
      <c r="Y8" s="39" t="s">
        <v>19</v>
      </c>
      <c r="Z8" s="40" t="s">
        <v>18</v>
      </c>
      <c r="AA8" s="41" t="s">
        <v>20</v>
      </c>
      <c r="AB8" s="50"/>
      <c r="AC8" s="42"/>
      <c r="AD8" s="35" t="s">
        <v>46</v>
      </c>
      <c r="AE8" s="2"/>
      <c r="AF8" s="159" t="s">
        <v>28</v>
      </c>
      <c r="AG8" s="160" t="s">
        <v>28</v>
      </c>
      <c r="AH8" s="159" t="s">
        <v>24</v>
      </c>
      <c r="AI8" s="160" t="s">
        <v>24</v>
      </c>
      <c r="AJ8" s="124" t="str">
        <f t="shared" ref="AJ8:AS9" si="0">G8</f>
        <v>3'+2"</v>
      </c>
      <c r="AK8" s="125" t="str">
        <f t="shared" si="0"/>
        <v>7'+3"</v>
      </c>
      <c r="AL8" s="125" t="str">
        <f t="shared" si="0"/>
        <v>10'+3"</v>
      </c>
      <c r="AM8" s="125" t="str">
        <f t="shared" si="0"/>
        <v>5'</v>
      </c>
      <c r="AN8" s="125" t="str">
        <f t="shared" si="0"/>
        <v>10'</v>
      </c>
      <c r="AO8" s="125" t="str">
        <f t="shared" si="0"/>
        <v>15'</v>
      </c>
      <c r="AP8" s="125" t="str">
        <f t="shared" si="0"/>
        <v>3'+2"</v>
      </c>
      <c r="AQ8" s="125" t="str">
        <f t="shared" si="0"/>
        <v>7'+3"</v>
      </c>
      <c r="AR8" s="125" t="str">
        <f t="shared" si="0"/>
        <v>10'+3"</v>
      </c>
      <c r="AS8" s="126" t="str">
        <f t="shared" si="0"/>
        <v>5'</v>
      </c>
      <c r="AT8" s="144" t="s">
        <v>39</v>
      </c>
      <c r="AU8" s="145"/>
      <c r="AV8" s="145"/>
      <c r="AW8" s="145"/>
      <c r="AX8" s="146"/>
      <c r="AY8" s="143" t="s">
        <v>34</v>
      </c>
      <c r="BA8" s="99" t="str">
        <f t="shared" ref="BA8:BJ9" si="1">G8</f>
        <v>3'+2"</v>
      </c>
      <c r="BB8" s="100" t="str">
        <f t="shared" si="1"/>
        <v>7'+3"</v>
      </c>
      <c r="BC8" s="100" t="str">
        <f t="shared" si="1"/>
        <v>10'+3"</v>
      </c>
      <c r="BD8" s="100" t="str">
        <f t="shared" si="1"/>
        <v>5'</v>
      </c>
      <c r="BE8" s="100" t="str">
        <f t="shared" si="1"/>
        <v>10'</v>
      </c>
      <c r="BF8" s="100" t="str">
        <f t="shared" si="1"/>
        <v>15'</v>
      </c>
      <c r="BG8" s="100" t="str">
        <f t="shared" si="1"/>
        <v>3'+2"</v>
      </c>
      <c r="BH8" s="100" t="str">
        <f t="shared" si="1"/>
        <v>7'+3"</v>
      </c>
      <c r="BI8" s="100" t="str">
        <f t="shared" si="1"/>
        <v>10'+3"</v>
      </c>
      <c r="BJ8" s="100" t="str">
        <f t="shared" si="1"/>
        <v>5'</v>
      </c>
      <c r="BK8" s="100" t="str">
        <f t="shared" ref="BK8:BT9" si="2">Q8</f>
        <v>10'</v>
      </c>
      <c r="BL8" s="100" t="str">
        <f t="shared" si="2"/>
        <v>15'</v>
      </c>
      <c r="BM8" s="100" t="str">
        <f t="shared" si="2"/>
        <v>3'+2"</v>
      </c>
      <c r="BN8" s="100" t="str">
        <f t="shared" si="2"/>
        <v>7'+3"</v>
      </c>
      <c r="BO8" s="100" t="str">
        <f t="shared" si="2"/>
        <v>10'+3"</v>
      </c>
      <c r="BP8" s="100" t="str">
        <f t="shared" si="2"/>
        <v>15'</v>
      </c>
      <c r="BQ8" s="100" t="str">
        <f t="shared" si="2"/>
        <v>5'</v>
      </c>
      <c r="BR8" s="100" t="str">
        <f t="shared" si="2"/>
        <v>10'</v>
      </c>
      <c r="BS8" s="100" t="str">
        <f t="shared" si="2"/>
        <v>3'+2"</v>
      </c>
      <c r="BT8" s="101" t="str">
        <f t="shared" si="2"/>
        <v>7'+3"</v>
      </c>
      <c r="BU8" s="76" t="s">
        <v>41</v>
      </c>
      <c r="BV8" s="77"/>
      <c r="BW8" s="77"/>
      <c r="BX8" s="77"/>
      <c r="BY8" s="77"/>
      <c r="BZ8" s="77"/>
      <c r="CA8" s="77"/>
      <c r="CB8" s="77"/>
      <c r="CC8" s="77"/>
      <c r="CD8" s="78"/>
      <c r="CE8" s="75" t="s">
        <v>34</v>
      </c>
      <c r="CG8" s="235" t="s">
        <v>80</v>
      </c>
    </row>
    <row r="9" spans="1:85" ht="15" customHeight="1" thickBot="1">
      <c r="A9" s="209"/>
      <c r="B9" s="210"/>
      <c r="C9" s="211"/>
      <c r="D9" s="211" t="s">
        <v>111</v>
      </c>
      <c r="E9" s="393" t="s">
        <v>227</v>
      </c>
      <c r="F9" s="212" t="s">
        <v>8</v>
      </c>
      <c r="G9" s="213">
        <v>45924</v>
      </c>
      <c r="H9" s="214">
        <v>45938</v>
      </c>
      <c r="I9" s="215">
        <v>45945</v>
      </c>
      <c r="J9" s="216">
        <v>45952</v>
      </c>
      <c r="K9" s="214">
        <v>45959</v>
      </c>
      <c r="L9" s="215">
        <v>45973</v>
      </c>
      <c r="M9" s="216">
        <v>45980</v>
      </c>
      <c r="N9" s="214">
        <v>45987</v>
      </c>
      <c r="O9" s="215">
        <v>46001</v>
      </c>
      <c r="P9" s="217">
        <v>46008</v>
      </c>
      <c r="Q9" s="218">
        <v>46036</v>
      </c>
      <c r="R9" s="215">
        <v>46043</v>
      </c>
      <c r="S9" s="216">
        <v>46050</v>
      </c>
      <c r="T9" s="214">
        <v>46064</v>
      </c>
      <c r="U9" s="215">
        <v>46071</v>
      </c>
      <c r="V9" s="216">
        <v>46078</v>
      </c>
      <c r="W9" s="214">
        <v>46092</v>
      </c>
      <c r="X9" s="215">
        <v>46099</v>
      </c>
      <c r="Y9" s="216">
        <v>46106</v>
      </c>
      <c r="Z9" s="219">
        <v>46120</v>
      </c>
      <c r="AA9" s="220" t="s">
        <v>12</v>
      </c>
      <c r="AB9" s="221" t="s">
        <v>32</v>
      </c>
      <c r="AC9" s="222" t="s">
        <v>33</v>
      </c>
      <c r="AD9" s="212" t="s">
        <v>47</v>
      </c>
      <c r="AE9" s="2"/>
      <c r="AF9" s="161" t="s">
        <v>27</v>
      </c>
      <c r="AG9" s="162" t="s">
        <v>27</v>
      </c>
      <c r="AH9" s="161" t="s">
        <v>25</v>
      </c>
      <c r="AI9" s="162" t="s">
        <v>25</v>
      </c>
      <c r="AJ9" s="127">
        <f t="shared" si="0"/>
        <v>45924</v>
      </c>
      <c r="AK9" s="128">
        <f t="shared" si="0"/>
        <v>45938</v>
      </c>
      <c r="AL9" s="128">
        <f t="shared" si="0"/>
        <v>45945</v>
      </c>
      <c r="AM9" s="128">
        <f t="shared" si="0"/>
        <v>45952</v>
      </c>
      <c r="AN9" s="128">
        <f t="shared" si="0"/>
        <v>45959</v>
      </c>
      <c r="AO9" s="128">
        <f t="shared" si="0"/>
        <v>45973</v>
      </c>
      <c r="AP9" s="128">
        <f t="shared" si="0"/>
        <v>45980</v>
      </c>
      <c r="AQ9" s="128">
        <f t="shared" si="0"/>
        <v>45987</v>
      </c>
      <c r="AR9" s="128">
        <f t="shared" si="0"/>
        <v>46001</v>
      </c>
      <c r="AS9" s="129">
        <f t="shared" si="0"/>
        <v>46008</v>
      </c>
      <c r="AT9" s="53">
        <v>1</v>
      </c>
      <c r="AU9" s="54">
        <v>2</v>
      </c>
      <c r="AV9" s="54">
        <v>3</v>
      </c>
      <c r="AW9" s="54">
        <v>4</v>
      </c>
      <c r="AX9" s="55">
        <v>5</v>
      </c>
      <c r="AY9" s="147" t="s">
        <v>36</v>
      </c>
      <c r="BA9" s="92">
        <f t="shared" si="1"/>
        <v>45924</v>
      </c>
      <c r="BB9" s="102">
        <f t="shared" si="1"/>
        <v>45938</v>
      </c>
      <c r="BC9" s="102">
        <f t="shared" si="1"/>
        <v>45945</v>
      </c>
      <c r="BD9" s="102">
        <f t="shared" si="1"/>
        <v>45952</v>
      </c>
      <c r="BE9" s="102">
        <f t="shared" si="1"/>
        <v>45959</v>
      </c>
      <c r="BF9" s="102">
        <f t="shared" si="1"/>
        <v>45973</v>
      </c>
      <c r="BG9" s="102">
        <f t="shared" si="1"/>
        <v>45980</v>
      </c>
      <c r="BH9" s="102">
        <f t="shared" si="1"/>
        <v>45987</v>
      </c>
      <c r="BI9" s="102">
        <f t="shared" si="1"/>
        <v>46001</v>
      </c>
      <c r="BJ9" s="102">
        <f t="shared" si="1"/>
        <v>46008</v>
      </c>
      <c r="BK9" s="102">
        <f t="shared" si="2"/>
        <v>46036</v>
      </c>
      <c r="BL9" s="102">
        <f t="shared" si="2"/>
        <v>46043</v>
      </c>
      <c r="BM9" s="102">
        <f t="shared" si="2"/>
        <v>46050</v>
      </c>
      <c r="BN9" s="102">
        <f t="shared" si="2"/>
        <v>46064</v>
      </c>
      <c r="BO9" s="102">
        <f t="shared" si="2"/>
        <v>46071</v>
      </c>
      <c r="BP9" s="102">
        <f t="shared" si="2"/>
        <v>46078</v>
      </c>
      <c r="BQ9" s="102">
        <f t="shared" si="2"/>
        <v>46092</v>
      </c>
      <c r="BR9" s="102">
        <f t="shared" si="2"/>
        <v>46099</v>
      </c>
      <c r="BS9" s="102">
        <f t="shared" si="2"/>
        <v>46106</v>
      </c>
      <c r="BT9" s="103">
        <f t="shared" si="2"/>
        <v>46120</v>
      </c>
      <c r="BU9" s="79">
        <v>1</v>
      </c>
      <c r="BV9" s="80">
        <v>2</v>
      </c>
      <c r="BW9" s="80">
        <v>3</v>
      </c>
      <c r="BX9" s="80">
        <v>4</v>
      </c>
      <c r="BY9" s="80">
        <v>5</v>
      </c>
      <c r="BZ9" s="80">
        <v>6</v>
      </c>
      <c r="CA9" s="80">
        <v>7</v>
      </c>
      <c r="CB9" s="80">
        <v>8</v>
      </c>
      <c r="CC9" s="80">
        <v>9</v>
      </c>
      <c r="CD9" s="81">
        <v>10</v>
      </c>
      <c r="CE9" s="82" t="s">
        <v>36</v>
      </c>
      <c r="CG9" s="236" t="s">
        <v>81</v>
      </c>
    </row>
    <row r="10" spans="1:85" ht="13.5" thickTop="1">
      <c r="A10" s="223">
        <f>A9+1</f>
        <v>1</v>
      </c>
      <c r="B10" s="424" t="s">
        <v>236</v>
      </c>
      <c r="C10" s="224" t="str">
        <f>VLOOKUP(E10,Fasce!$A$3:$B$8,2)</f>
        <v>1600-1799</v>
      </c>
      <c r="D10" s="225">
        <f>IF(C10="--","",COUNTIF($C$10:$C10,C10))</f>
        <v>1</v>
      </c>
      <c r="E10" s="226">
        <f>VLOOKUP(B10,Anagrafica!$B$2:$D$64,3,FALSE)</f>
        <v>1748</v>
      </c>
      <c r="F10" s="363">
        <f>IF(B10&lt;&gt;"",AF10,"")</f>
        <v>336.70472313536413</v>
      </c>
      <c r="G10" s="400">
        <v>80</v>
      </c>
      <c r="H10" s="418">
        <v>61.93617283950617</v>
      </c>
      <c r="I10" s="268">
        <v>66.343550295857995</v>
      </c>
      <c r="J10" s="268">
        <v>23.77644970414201</v>
      </c>
      <c r="K10" s="268">
        <v>30.412098765432098</v>
      </c>
      <c r="L10" s="423">
        <v>78.97</v>
      </c>
      <c r="M10" s="418">
        <v>43.070246913580249</v>
      </c>
      <c r="N10" s="268">
        <v>49.454999999999998</v>
      </c>
      <c r="O10" s="268">
        <v>28.378888888888888</v>
      </c>
      <c r="P10" s="358">
        <v>17.927551020408163</v>
      </c>
      <c r="Q10" s="359"/>
      <c r="R10" s="268"/>
      <c r="S10" s="268"/>
      <c r="T10" s="268"/>
      <c r="U10" s="266"/>
      <c r="V10" s="266"/>
      <c r="W10" s="266"/>
      <c r="X10" s="268"/>
      <c r="Y10" s="268"/>
      <c r="Z10" s="360"/>
      <c r="AA10" s="365">
        <f>SUM(G10:Z10)</f>
        <v>480.2699584278156</v>
      </c>
      <c r="AB10" s="366">
        <f>AF10</f>
        <v>336.70472313536413</v>
      </c>
      <c r="AC10" s="367">
        <f>AH10</f>
        <v>480.26995842781554</v>
      </c>
      <c r="AD10" s="227">
        <f>COUNTA(G10:Z10)</f>
        <v>10</v>
      </c>
      <c r="AE10" s="2"/>
      <c r="AF10" s="163">
        <f>SUM(AT10:AX10)</f>
        <v>336.70472313536413</v>
      </c>
      <c r="AG10" s="165" t="str">
        <f>IF(COUNTIF(AT10:AX10,0)=0,"OK","NO!")</f>
        <v>OK</v>
      </c>
      <c r="AH10" s="163">
        <f>SUM(BU10:CD10)</f>
        <v>480.26995842781554</v>
      </c>
      <c r="AI10" s="165" t="str">
        <f>IF(COUNTIF(BU10:CD10,0)=0,"OK","NO!")</f>
        <v>OK</v>
      </c>
      <c r="AJ10" s="130">
        <f>G10</f>
        <v>80</v>
      </c>
      <c r="AK10" s="131">
        <f>H10</f>
        <v>61.93617283950617</v>
      </c>
      <c r="AL10" s="131">
        <f>I10</f>
        <v>66.343550295857995</v>
      </c>
      <c r="AM10" s="131">
        <f>J10</f>
        <v>23.77644970414201</v>
      </c>
      <c r="AN10" s="131">
        <f>K10</f>
        <v>30.412098765432098</v>
      </c>
      <c r="AO10" s="131">
        <f>L10</f>
        <v>78.97</v>
      </c>
      <c r="AP10" s="131">
        <f>M10</f>
        <v>43.070246913580249</v>
      </c>
      <c r="AQ10" s="131">
        <f>N10</f>
        <v>49.454999999999998</v>
      </c>
      <c r="AR10" s="131">
        <f>O10</f>
        <v>28.378888888888888</v>
      </c>
      <c r="AS10" s="132">
        <f>P10</f>
        <v>17.927551020408163</v>
      </c>
      <c r="AT10" s="148">
        <f>LARGE($AJ10:$AS10,AT$9)</f>
        <v>80</v>
      </c>
      <c r="AU10" s="149">
        <f>LARGE($AJ10:$AS10,AU$9)</f>
        <v>78.97</v>
      </c>
      <c r="AV10" s="149">
        <f>LARGE($AJ10:$AS10,AV$9)</f>
        <v>66.343550295857995</v>
      </c>
      <c r="AW10" s="149">
        <f>LARGE($AJ10:$AS10,AW$9)</f>
        <v>61.93617283950617</v>
      </c>
      <c r="AX10" s="150">
        <f>LARGE($AJ10:$AS10,AX$9)</f>
        <v>49.454999999999998</v>
      </c>
      <c r="AY10" s="271" t="str">
        <f>IF(COUNTIF(AT10:AX10,0)=0,"Sì","NO!")</f>
        <v>Sì</v>
      </c>
      <c r="BA10" s="228">
        <f>G10</f>
        <v>80</v>
      </c>
      <c r="BB10" s="229">
        <f>H10</f>
        <v>61.93617283950617</v>
      </c>
      <c r="BC10" s="229">
        <f>I10</f>
        <v>66.343550295857995</v>
      </c>
      <c r="BD10" s="229">
        <f>J10</f>
        <v>23.77644970414201</v>
      </c>
      <c r="BE10" s="229">
        <f>K10</f>
        <v>30.412098765432098</v>
      </c>
      <c r="BF10" s="229">
        <f>L10</f>
        <v>78.97</v>
      </c>
      <c r="BG10" s="229">
        <f>M10</f>
        <v>43.070246913580249</v>
      </c>
      <c r="BH10" s="229">
        <f>N10</f>
        <v>49.454999999999998</v>
      </c>
      <c r="BI10" s="229">
        <f>O10</f>
        <v>28.378888888888888</v>
      </c>
      <c r="BJ10" s="229">
        <f>P10</f>
        <v>17.927551020408163</v>
      </c>
      <c r="BK10" s="229">
        <f>Q10</f>
        <v>0</v>
      </c>
      <c r="BL10" s="229">
        <f>R10</f>
        <v>0</v>
      </c>
      <c r="BM10" s="229">
        <f>S10</f>
        <v>0</v>
      </c>
      <c r="BN10" s="229">
        <f>T10</f>
        <v>0</v>
      </c>
      <c r="BO10" s="229">
        <f>U10</f>
        <v>0</v>
      </c>
      <c r="BP10" s="229">
        <f>V10</f>
        <v>0</v>
      </c>
      <c r="BQ10" s="229">
        <f>W10</f>
        <v>0</v>
      </c>
      <c r="BR10" s="229">
        <f>X10</f>
        <v>0</v>
      </c>
      <c r="BS10" s="229">
        <f>Y10</f>
        <v>0</v>
      </c>
      <c r="BT10" s="230">
        <f>Z10</f>
        <v>0</v>
      </c>
      <c r="BU10" s="231">
        <f>LARGE($BA10:$BT10,BU$9)</f>
        <v>80</v>
      </c>
      <c r="BV10" s="232">
        <f>LARGE($BA10:$BT10,BV$9)</f>
        <v>78.97</v>
      </c>
      <c r="BW10" s="232">
        <f>LARGE($BA10:$BT10,BW$9)</f>
        <v>66.343550295857995</v>
      </c>
      <c r="BX10" s="232">
        <f>LARGE($BA10:$BT10,BX$9)</f>
        <v>61.93617283950617</v>
      </c>
      <c r="BY10" s="232">
        <f>LARGE($BA10:$BT10,BY$9)</f>
        <v>49.454999999999998</v>
      </c>
      <c r="BZ10" s="232">
        <f>LARGE($BA10:$BT10,BZ$9)</f>
        <v>43.070246913580249</v>
      </c>
      <c r="CA10" s="232">
        <f>LARGE($BA10:$BT10,CA$9)</f>
        <v>30.412098765432098</v>
      </c>
      <c r="CB10" s="232">
        <f>LARGE($BA10:$BT10,CB$9)</f>
        <v>28.378888888888888</v>
      </c>
      <c r="CC10" s="232">
        <f>LARGE($BA10:$BT10,CC$9)</f>
        <v>23.77644970414201</v>
      </c>
      <c r="CD10" s="233">
        <f>LARGE($BA10:$BT10,CD$9)</f>
        <v>17.927551020408163</v>
      </c>
      <c r="CE10" s="272" t="str">
        <f>IF(COUNTIF(BZ10:CD10,0)=0,"Sì","NO!")</f>
        <v>Sì</v>
      </c>
      <c r="CG10" s="273" t="str">
        <f>C10&amp;" - "&amp;AD10</f>
        <v>1600-1799 - 10</v>
      </c>
    </row>
    <row r="11" spans="1:85">
      <c r="A11" s="29">
        <f>A10+1</f>
        <v>2</v>
      </c>
      <c r="B11" s="425" t="s">
        <v>240</v>
      </c>
      <c r="C11" s="30" t="str">
        <f>VLOOKUP(E11,Fasce!$A$3:$B$8,2)</f>
        <v>1800-2000</v>
      </c>
      <c r="D11" s="158">
        <f>IF(C11="--","",COUNTIF($C$10:$C11,C11))</f>
        <v>1</v>
      </c>
      <c r="E11" s="4">
        <f>VLOOKUP(B11,Anagrafica!$B$2:$D$64,3,FALSE)</f>
        <v>1914</v>
      </c>
      <c r="F11" s="364">
        <f>IF(B11&lt;&gt;"",AF11,"")</f>
        <v>308.63071330921144</v>
      </c>
      <c r="G11" s="395"/>
      <c r="H11" s="417">
        <v>56.632222222222225</v>
      </c>
      <c r="I11" s="266"/>
      <c r="J11" s="417">
        <v>72.503550295857991</v>
      </c>
      <c r="K11" s="266">
        <v>44.360246913580248</v>
      </c>
      <c r="L11" s="266">
        <v>43.104256055363322</v>
      </c>
      <c r="M11" s="266"/>
      <c r="N11" s="266"/>
      <c r="O11" s="416">
        <v>80</v>
      </c>
      <c r="P11" s="361">
        <v>55.134693877551022</v>
      </c>
      <c r="Q11" s="267"/>
      <c r="R11" s="266"/>
      <c r="S11" s="266"/>
      <c r="T11" s="266"/>
      <c r="U11" s="266"/>
      <c r="V11" s="266"/>
      <c r="W11" s="266"/>
      <c r="X11" s="266"/>
      <c r="Y11" s="266"/>
      <c r="Z11" s="270"/>
      <c r="AA11" s="368">
        <f>SUM(G11:Z11)</f>
        <v>351.73496936457479</v>
      </c>
      <c r="AB11" s="369">
        <f>AF11</f>
        <v>308.63071330921144</v>
      </c>
      <c r="AC11" s="370">
        <f>AH11</f>
        <v>351.73496936457479</v>
      </c>
      <c r="AD11" s="169">
        <f>COUNTA(G11:Z11)</f>
        <v>6</v>
      </c>
      <c r="AE11" s="2"/>
      <c r="AF11" s="164">
        <f>SUM(AT11:AX11)</f>
        <v>308.63071330921144</v>
      </c>
      <c r="AG11" s="166" t="str">
        <f>IF(COUNTIF(AT11:AX11,0)=0,"OK","NO!")</f>
        <v>OK</v>
      </c>
      <c r="AH11" s="164">
        <f>SUM(BU11:CD11)</f>
        <v>351.73496936457479</v>
      </c>
      <c r="AI11" s="166" t="str">
        <f>IF(COUNTIF(BU11:CD11,0)=0,"OK","NO!")</f>
        <v>NO!</v>
      </c>
      <c r="AJ11" s="133">
        <f>G11</f>
        <v>0</v>
      </c>
      <c r="AK11" s="134">
        <f>H11</f>
        <v>56.632222222222225</v>
      </c>
      <c r="AL11" s="134">
        <f>I11</f>
        <v>0</v>
      </c>
      <c r="AM11" s="134">
        <f>J11</f>
        <v>72.503550295857991</v>
      </c>
      <c r="AN11" s="134">
        <f>K11</f>
        <v>44.360246913580248</v>
      </c>
      <c r="AO11" s="134">
        <f>L11</f>
        <v>43.104256055363322</v>
      </c>
      <c r="AP11" s="134">
        <f>M11</f>
        <v>0</v>
      </c>
      <c r="AQ11" s="134">
        <f>N11</f>
        <v>0</v>
      </c>
      <c r="AR11" s="134">
        <f>O11</f>
        <v>80</v>
      </c>
      <c r="AS11" s="135">
        <f>P11</f>
        <v>55.134693877551022</v>
      </c>
      <c r="AT11" s="56">
        <f>LARGE($AJ11:$AS11,AT$9)</f>
        <v>80</v>
      </c>
      <c r="AU11" s="57">
        <f>LARGE($AJ11:$AS11,AU$9)</f>
        <v>72.503550295857991</v>
      </c>
      <c r="AV11" s="57">
        <f>LARGE($AJ11:$AS11,AV$9)</f>
        <v>56.632222222222225</v>
      </c>
      <c r="AW11" s="57">
        <f>LARGE($AJ11:$AS11,AW$9)</f>
        <v>55.134693877551022</v>
      </c>
      <c r="AX11" s="58">
        <f>LARGE($AJ11:$AS11,AX$9)</f>
        <v>44.360246913580248</v>
      </c>
      <c r="AY11" s="274" t="str">
        <f>IF(COUNTIF(AT11:AX11,0)=0,"Sì","NO!")</f>
        <v>Sì</v>
      </c>
      <c r="BA11" s="93">
        <f>G11</f>
        <v>0</v>
      </c>
      <c r="BB11" s="104">
        <f>H11</f>
        <v>56.632222222222225</v>
      </c>
      <c r="BC11" s="104">
        <f>I11</f>
        <v>0</v>
      </c>
      <c r="BD11" s="104">
        <f>J11</f>
        <v>72.503550295857991</v>
      </c>
      <c r="BE11" s="104">
        <f>K11</f>
        <v>44.360246913580248</v>
      </c>
      <c r="BF11" s="104">
        <f>L11</f>
        <v>43.104256055363322</v>
      </c>
      <c r="BG11" s="104">
        <f>M11</f>
        <v>0</v>
      </c>
      <c r="BH11" s="104">
        <f>N11</f>
        <v>0</v>
      </c>
      <c r="BI11" s="104">
        <f>O11</f>
        <v>80</v>
      </c>
      <c r="BJ11" s="104">
        <f>P11</f>
        <v>55.134693877551022</v>
      </c>
      <c r="BK11" s="104">
        <f>Q11</f>
        <v>0</v>
      </c>
      <c r="BL11" s="104">
        <f>R11</f>
        <v>0</v>
      </c>
      <c r="BM11" s="104">
        <f>S11</f>
        <v>0</v>
      </c>
      <c r="BN11" s="104">
        <f>T11</f>
        <v>0</v>
      </c>
      <c r="BO11" s="104">
        <f>U11</f>
        <v>0</v>
      </c>
      <c r="BP11" s="104">
        <f>V11</f>
        <v>0</v>
      </c>
      <c r="BQ11" s="104">
        <f>W11</f>
        <v>0</v>
      </c>
      <c r="BR11" s="104">
        <f>X11</f>
        <v>0</v>
      </c>
      <c r="BS11" s="104">
        <f>Y11</f>
        <v>0</v>
      </c>
      <c r="BT11" s="105">
        <f>Z11</f>
        <v>0</v>
      </c>
      <c r="BU11" s="83">
        <f>LARGE($BA11:$BT11,BU$9)</f>
        <v>80</v>
      </c>
      <c r="BV11" s="84">
        <f>LARGE($BA11:$BT11,BV$9)</f>
        <v>72.503550295857991</v>
      </c>
      <c r="BW11" s="84">
        <f>LARGE($BA11:$BT11,BW$9)</f>
        <v>56.632222222222225</v>
      </c>
      <c r="BX11" s="84">
        <f>LARGE($BA11:$BT11,BX$9)</f>
        <v>55.134693877551022</v>
      </c>
      <c r="BY11" s="84">
        <f>LARGE($BA11:$BT11,BY$9)</f>
        <v>44.360246913580248</v>
      </c>
      <c r="BZ11" s="84">
        <f>LARGE($BA11:$BT11,BZ$9)</f>
        <v>43.104256055363322</v>
      </c>
      <c r="CA11" s="84">
        <f>LARGE($BA11:$BT11,CA$9)</f>
        <v>0</v>
      </c>
      <c r="CB11" s="84">
        <f>LARGE($BA11:$BT11,CB$9)</f>
        <v>0</v>
      </c>
      <c r="CC11" s="84">
        <f>LARGE($BA11:$BT11,CC$9)</f>
        <v>0</v>
      </c>
      <c r="CD11" s="85">
        <f>LARGE($BA11:$BT11,CD$9)</f>
        <v>0</v>
      </c>
      <c r="CE11" s="275" t="str">
        <f>IF(COUNTIF(BZ11:CD11,0)=0,"Sì","NO!")</f>
        <v>NO!</v>
      </c>
      <c r="CG11" s="276" t="str">
        <f>C11&amp;" - "&amp;AD11</f>
        <v>1800-2000 - 6</v>
      </c>
    </row>
    <row r="12" spans="1:85">
      <c r="A12" s="29">
        <f>A11+1</f>
        <v>3</v>
      </c>
      <c r="B12" s="425" t="s">
        <v>269</v>
      </c>
      <c r="C12" s="30" t="str">
        <f>VLOOKUP(E12,Fasce!$A$3:$B$8,2)</f>
        <v>1800-2000</v>
      </c>
      <c r="D12" s="158">
        <f>IF(C12="--","",COUNTIF($C$10:$C12,C12))</f>
        <v>2</v>
      </c>
      <c r="E12" s="4">
        <f>VLOOKUP(B12,Anagrafica!$B$2:$D$64,3,FALSE)</f>
        <v>1985</v>
      </c>
      <c r="F12" s="364">
        <f>IF(B12&lt;&gt;"",AF12,"")</f>
        <v>307.93083707121195</v>
      </c>
      <c r="G12" s="395"/>
      <c r="H12" s="266"/>
      <c r="I12" s="266">
        <v>44.071183431952662</v>
      </c>
      <c r="J12" s="416">
        <v>80</v>
      </c>
      <c r="K12" s="266"/>
      <c r="L12" s="266">
        <v>60.710034602076121</v>
      </c>
      <c r="M12" s="266">
        <v>47.246913580246911</v>
      </c>
      <c r="N12" s="266">
        <v>68.853888888888889</v>
      </c>
      <c r="O12" s="266">
        <v>51.120000000000005</v>
      </c>
      <c r="P12" s="361">
        <v>46.707346938775508</v>
      </c>
      <c r="Q12" s="267"/>
      <c r="R12" s="266"/>
      <c r="S12" s="266"/>
      <c r="T12" s="266"/>
      <c r="U12" s="266"/>
      <c r="V12" s="266"/>
      <c r="W12" s="266"/>
      <c r="X12" s="266"/>
      <c r="Y12" s="266"/>
      <c r="Z12" s="270"/>
      <c r="AA12" s="368">
        <f>SUM(G12:Z12)</f>
        <v>398.70936744194006</v>
      </c>
      <c r="AB12" s="369">
        <f>AF12</f>
        <v>307.93083707121195</v>
      </c>
      <c r="AC12" s="370">
        <f>AH12</f>
        <v>398.70936744194012</v>
      </c>
      <c r="AD12" s="169">
        <f>COUNTA(G12:Z12)</f>
        <v>7</v>
      </c>
      <c r="AE12" s="2"/>
      <c r="AF12" s="164">
        <f>SUM(AT12:AX12)</f>
        <v>307.93083707121195</v>
      </c>
      <c r="AG12" s="166" t="str">
        <f>IF(COUNTIF(AT12:AX12,0)=0,"OK","NO!")</f>
        <v>OK</v>
      </c>
      <c r="AH12" s="164">
        <f>SUM(BU12:CD12)</f>
        <v>398.70936744194012</v>
      </c>
      <c r="AI12" s="166" t="str">
        <f>IF(COUNTIF(BU12:CD12,0)=0,"OK","NO!")</f>
        <v>NO!</v>
      </c>
      <c r="AJ12" s="133">
        <f>G12</f>
        <v>0</v>
      </c>
      <c r="AK12" s="134">
        <f>H12</f>
        <v>0</v>
      </c>
      <c r="AL12" s="134">
        <f>I12</f>
        <v>44.071183431952662</v>
      </c>
      <c r="AM12" s="134">
        <f>J12</f>
        <v>80</v>
      </c>
      <c r="AN12" s="134">
        <f>K12</f>
        <v>0</v>
      </c>
      <c r="AO12" s="134">
        <f>L12</f>
        <v>60.710034602076121</v>
      </c>
      <c r="AP12" s="134">
        <f>M12</f>
        <v>47.246913580246911</v>
      </c>
      <c r="AQ12" s="134">
        <f>N12</f>
        <v>68.853888888888889</v>
      </c>
      <c r="AR12" s="134">
        <f>O12</f>
        <v>51.120000000000005</v>
      </c>
      <c r="AS12" s="135">
        <f>P12</f>
        <v>46.707346938775508</v>
      </c>
      <c r="AT12" s="56">
        <f>LARGE($AJ12:$AS12,AT$9)</f>
        <v>80</v>
      </c>
      <c r="AU12" s="57">
        <f>LARGE($AJ12:$AS12,AU$9)</f>
        <v>68.853888888888889</v>
      </c>
      <c r="AV12" s="57">
        <f>LARGE($AJ12:$AS12,AV$9)</f>
        <v>60.710034602076121</v>
      </c>
      <c r="AW12" s="57">
        <f>LARGE($AJ12:$AS12,AW$9)</f>
        <v>51.120000000000005</v>
      </c>
      <c r="AX12" s="58">
        <f>LARGE($AJ12:$AS12,AX$9)</f>
        <v>47.246913580246911</v>
      </c>
      <c r="AY12" s="274" t="str">
        <f>IF(COUNTIF(AT12:AX12,0)=0,"Sì","NO!")</f>
        <v>Sì</v>
      </c>
      <c r="BA12" s="93">
        <f>G12</f>
        <v>0</v>
      </c>
      <c r="BB12" s="104">
        <f>H12</f>
        <v>0</v>
      </c>
      <c r="BC12" s="104">
        <f>I12</f>
        <v>44.071183431952662</v>
      </c>
      <c r="BD12" s="104">
        <f>J12</f>
        <v>80</v>
      </c>
      <c r="BE12" s="104">
        <f>K12</f>
        <v>0</v>
      </c>
      <c r="BF12" s="104">
        <f>L12</f>
        <v>60.710034602076121</v>
      </c>
      <c r="BG12" s="104">
        <f>M12</f>
        <v>47.246913580246911</v>
      </c>
      <c r="BH12" s="104">
        <f>N12</f>
        <v>68.853888888888889</v>
      </c>
      <c r="BI12" s="104">
        <f>O12</f>
        <v>51.120000000000005</v>
      </c>
      <c r="BJ12" s="104">
        <f>P12</f>
        <v>46.707346938775508</v>
      </c>
      <c r="BK12" s="104">
        <f>Q12</f>
        <v>0</v>
      </c>
      <c r="BL12" s="104">
        <f>R12</f>
        <v>0</v>
      </c>
      <c r="BM12" s="104">
        <f>S12</f>
        <v>0</v>
      </c>
      <c r="BN12" s="104">
        <f>T12</f>
        <v>0</v>
      </c>
      <c r="BO12" s="104">
        <f>U12</f>
        <v>0</v>
      </c>
      <c r="BP12" s="104">
        <f>V12</f>
        <v>0</v>
      </c>
      <c r="BQ12" s="104">
        <f>W12</f>
        <v>0</v>
      </c>
      <c r="BR12" s="104">
        <f>X12</f>
        <v>0</v>
      </c>
      <c r="BS12" s="104">
        <f>Y12</f>
        <v>0</v>
      </c>
      <c r="BT12" s="105">
        <f>Z12</f>
        <v>0</v>
      </c>
      <c r="BU12" s="83">
        <f>LARGE($BA12:$BT12,BU$9)</f>
        <v>80</v>
      </c>
      <c r="BV12" s="84">
        <f>LARGE($BA12:$BT12,BV$9)</f>
        <v>68.853888888888889</v>
      </c>
      <c r="BW12" s="84">
        <f>LARGE($BA12:$BT12,BW$9)</f>
        <v>60.710034602076121</v>
      </c>
      <c r="BX12" s="84">
        <f>LARGE($BA12:$BT12,BX$9)</f>
        <v>51.120000000000005</v>
      </c>
      <c r="BY12" s="84">
        <f>LARGE($BA12:$BT12,BY$9)</f>
        <v>47.246913580246911</v>
      </c>
      <c r="BZ12" s="84">
        <f>LARGE($BA12:$BT12,BZ$9)</f>
        <v>46.707346938775508</v>
      </c>
      <c r="CA12" s="84">
        <f>LARGE($BA12:$BT12,CA$9)</f>
        <v>44.071183431952662</v>
      </c>
      <c r="CB12" s="84">
        <f>LARGE($BA12:$BT12,CB$9)</f>
        <v>0</v>
      </c>
      <c r="CC12" s="84">
        <f>LARGE($BA12:$BT12,CC$9)</f>
        <v>0</v>
      </c>
      <c r="CD12" s="85">
        <f>LARGE($BA12:$BT12,CD$9)</f>
        <v>0</v>
      </c>
      <c r="CE12" s="275" t="str">
        <f>IF(COUNTIF(BZ12:CD12,0)=0,"Sì","NO!")</f>
        <v>NO!</v>
      </c>
      <c r="CG12" s="276" t="str">
        <f>C12&amp;" - "&amp;AD12</f>
        <v>1800-2000 - 7</v>
      </c>
    </row>
    <row r="13" spans="1:85">
      <c r="A13" s="29">
        <f>A12+1</f>
        <v>4</v>
      </c>
      <c r="B13" s="425" t="s">
        <v>241</v>
      </c>
      <c r="C13" s="30" t="str">
        <f>VLOOKUP(E13,Fasce!$A$3:$B$8,2)</f>
        <v>1800-2000</v>
      </c>
      <c r="D13" s="158">
        <f>IF(C13="--","",COUNTIF($C$10:$C13,C13))</f>
        <v>3</v>
      </c>
      <c r="E13" s="4">
        <f>VLOOKUP(B13,Anagrafica!$B$2:$D$64,3,FALSE)</f>
        <v>1885</v>
      </c>
      <c r="F13" s="364">
        <f>IF(B13&lt;&gt;"",AF13,"")</f>
        <v>307.63806472046736</v>
      </c>
      <c r="G13" s="395"/>
      <c r="H13" s="266">
        <v>48.126913580246914</v>
      </c>
      <c r="I13" s="266">
        <v>55.538816568047338</v>
      </c>
      <c r="J13" s="266"/>
      <c r="K13" s="417">
        <v>68.808765432098767</v>
      </c>
      <c r="L13" s="266">
        <v>51.398754325259517</v>
      </c>
      <c r="M13" s="417">
        <v>63.256172839506171</v>
      </c>
      <c r="N13" s="266">
        <v>20.515555555555558</v>
      </c>
      <c r="O13" s="266">
        <v>68.635555555555555</v>
      </c>
      <c r="P13" s="361">
        <v>30.416530612244898</v>
      </c>
      <c r="Q13" s="267"/>
      <c r="R13" s="266"/>
      <c r="S13" s="266"/>
      <c r="T13" s="266"/>
      <c r="U13" s="266"/>
      <c r="V13" s="266"/>
      <c r="W13" s="266"/>
      <c r="X13" s="266"/>
      <c r="Y13" s="266"/>
      <c r="Z13" s="270"/>
      <c r="AA13" s="368">
        <f>SUM(G13:Z13)</f>
        <v>406.69706446851472</v>
      </c>
      <c r="AB13" s="369">
        <f>AF13</f>
        <v>307.63806472046736</v>
      </c>
      <c r="AC13" s="370">
        <f>AH13</f>
        <v>406.69706446851478</v>
      </c>
      <c r="AD13" s="169">
        <f>COUNTA(G13:Z13)</f>
        <v>8</v>
      </c>
      <c r="AE13" s="2"/>
      <c r="AF13" s="164">
        <f>SUM(AT13:AX13)</f>
        <v>307.63806472046736</v>
      </c>
      <c r="AG13" s="166" t="str">
        <f>IF(COUNTIF(AT13:AX13,0)=0,"OK","NO!")</f>
        <v>OK</v>
      </c>
      <c r="AH13" s="164">
        <f>SUM(BU13:CD13)</f>
        <v>406.69706446851478</v>
      </c>
      <c r="AI13" s="166" t="str">
        <f>IF(COUNTIF(BU13:CD13,0)=0,"OK","NO!")</f>
        <v>NO!</v>
      </c>
      <c r="AJ13" s="133">
        <f>G13</f>
        <v>0</v>
      </c>
      <c r="AK13" s="134">
        <f>H13</f>
        <v>48.126913580246914</v>
      </c>
      <c r="AL13" s="134">
        <f>I13</f>
        <v>55.538816568047338</v>
      </c>
      <c r="AM13" s="134">
        <f>J13</f>
        <v>0</v>
      </c>
      <c r="AN13" s="134">
        <f>K13</f>
        <v>68.808765432098767</v>
      </c>
      <c r="AO13" s="134">
        <f>L13</f>
        <v>51.398754325259517</v>
      </c>
      <c r="AP13" s="134">
        <f>M13</f>
        <v>63.256172839506171</v>
      </c>
      <c r="AQ13" s="134">
        <f>N13</f>
        <v>20.515555555555558</v>
      </c>
      <c r="AR13" s="134">
        <f>O13</f>
        <v>68.635555555555555</v>
      </c>
      <c r="AS13" s="135">
        <f>P13</f>
        <v>30.416530612244898</v>
      </c>
      <c r="AT13" s="56">
        <f>LARGE($AJ13:$AS13,AT$9)</f>
        <v>68.808765432098767</v>
      </c>
      <c r="AU13" s="57">
        <f>LARGE($AJ13:$AS13,AU$9)</f>
        <v>68.635555555555555</v>
      </c>
      <c r="AV13" s="57">
        <f>LARGE($AJ13:$AS13,AV$9)</f>
        <v>63.256172839506171</v>
      </c>
      <c r="AW13" s="57">
        <f>LARGE($AJ13:$AS13,AW$9)</f>
        <v>55.538816568047338</v>
      </c>
      <c r="AX13" s="58">
        <f>LARGE($AJ13:$AS13,AX$9)</f>
        <v>51.398754325259517</v>
      </c>
      <c r="AY13" s="274" t="str">
        <f>IF(COUNTIF(AT13:AX13,0)=0,"Sì","NO!")</f>
        <v>Sì</v>
      </c>
      <c r="BA13" s="93">
        <f>G13</f>
        <v>0</v>
      </c>
      <c r="BB13" s="104">
        <f>H13</f>
        <v>48.126913580246914</v>
      </c>
      <c r="BC13" s="104">
        <f>I13</f>
        <v>55.538816568047338</v>
      </c>
      <c r="BD13" s="104">
        <f>J13</f>
        <v>0</v>
      </c>
      <c r="BE13" s="104">
        <f>K13</f>
        <v>68.808765432098767</v>
      </c>
      <c r="BF13" s="104">
        <f>L13</f>
        <v>51.398754325259517</v>
      </c>
      <c r="BG13" s="104">
        <f>M13</f>
        <v>63.256172839506171</v>
      </c>
      <c r="BH13" s="104">
        <f>N13</f>
        <v>20.515555555555558</v>
      </c>
      <c r="BI13" s="104">
        <f>O13</f>
        <v>68.635555555555555</v>
      </c>
      <c r="BJ13" s="104">
        <f>P13</f>
        <v>30.416530612244898</v>
      </c>
      <c r="BK13" s="104">
        <f>Q13</f>
        <v>0</v>
      </c>
      <c r="BL13" s="104">
        <f>R13</f>
        <v>0</v>
      </c>
      <c r="BM13" s="104">
        <f>S13</f>
        <v>0</v>
      </c>
      <c r="BN13" s="104">
        <f>T13</f>
        <v>0</v>
      </c>
      <c r="BO13" s="104">
        <f>U13</f>
        <v>0</v>
      </c>
      <c r="BP13" s="104">
        <f>V13</f>
        <v>0</v>
      </c>
      <c r="BQ13" s="104">
        <f>W13</f>
        <v>0</v>
      </c>
      <c r="BR13" s="104">
        <f>X13</f>
        <v>0</v>
      </c>
      <c r="BS13" s="104">
        <f>Y13</f>
        <v>0</v>
      </c>
      <c r="BT13" s="105">
        <f>Z13</f>
        <v>0</v>
      </c>
      <c r="BU13" s="83">
        <f>LARGE($BA13:$BT13,BU$9)</f>
        <v>68.808765432098767</v>
      </c>
      <c r="BV13" s="84">
        <f>LARGE($BA13:$BT13,BV$9)</f>
        <v>68.635555555555555</v>
      </c>
      <c r="BW13" s="84">
        <f>LARGE($BA13:$BT13,BW$9)</f>
        <v>63.256172839506171</v>
      </c>
      <c r="BX13" s="84">
        <f>LARGE($BA13:$BT13,BX$9)</f>
        <v>55.538816568047338</v>
      </c>
      <c r="BY13" s="84">
        <f>LARGE($BA13:$BT13,BY$9)</f>
        <v>51.398754325259517</v>
      </c>
      <c r="BZ13" s="84">
        <f>LARGE($BA13:$BT13,BZ$9)</f>
        <v>48.126913580246914</v>
      </c>
      <c r="CA13" s="84">
        <f>LARGE($BA13:$BT13,CA$9)</f>
        <v>30.416530612244898</v>
      </c>
      <c r="CB13" s="84">
        <f>LARGE($BA13:$BT13,CB$9)</f>
        <v>20.515555555555558</v>
      </c>
      <c r="CC13" s="84">
        <f>LARGE($BA13:$BT13,CC$9)</f>
        <v>0</v>
      </c>
      <c r="CD13" s="85">
        <f>LARGE($BA13:$BT13,CD$9)</f>
        <v>0</v>
      </c>
      <c r="CE13" s="275" t="str">
        <f>IF(COUNTIF(BZ13:CD13,0)=0,"Sì","NO!")</f>
        <v>NO!</v>
      </c>
      <c r="CG13" s="276" t="str">
        <f>C13&amp;" - "&amp;AD13</f>
        <v>1800-2000 - 8</v>
      </c>
    </row>
    <row r="14" spans="1:85">
      <c r="A14" s="29">
        <f>A13+1</f>
        <v>5</v>
      </c>
      <c r="B14" s="425" t="s">
        <v>243</v>
      </c>
      <c r="C14" s="30" t="str">
        <f>VLOOKUP(E14,Fasce!$A$3:$B$8,2)</f>
        <v>1600-1799</v>
      </c>
      <c r="D14" s="158">
        <f>IF(C14="--","",COUNTIF($C$10:$C14,C14))</f>
        <v>2</v>
      </c>
      <c r="E14" s="4">
        <f>VLOOKUP(B14,Anagrafica!$B$2:$D$64,3,FALSE)</f>
        <v>1706</v>
      </c>
      <c r="F14" s="364">
        <f>IF(B14&lt;&gt;"",AF14,"")</f>
        <v>236.39343615880301</v>
      </c>
      <c r="G14" s="395"/>
      <c r="H14" s="266">
        <v>38.952222222222218</v>
      </c>
      <c r="I14" s="266">
        <v>23.269704142011832</v>
      </c>
      <c r="J14" s="417">
        <v>61.988816568047341</v>
      </c>
      <c r="K14" s="266">
        <v>35.172839506172835</v>
      </c>
      <c r="L14" s="266">
        <v>68.297335640138414</v>
      </c>
      <c r="M14" s="266"/>
      <c r="N14" s="266">
        <v>25.340555555555554</v>
      </c>
      <c r="O14" s="266">
        <v>31.982222222222223</v>
      </c>
      <c r="P14" s="361"/>
      <c r="Q14" s="267"/>
      <c r="R14" s="266"/>
      <c r="S14" s="266"/>
      <c r="T14" s="266"/>
      <c r="U14" s="266"/>
      <c r="V14" s="266"/>
      <c r="W14" s="266"/>
      <c r="X14" s="266"/>
      <c r="Y14" s="266"/>
      <c r="Z14" s="270"/>
      <c r="AA14" s="368">
        <f>SUM(G14:Z14)</f>
        <v>285.00369585637043</v>
      </c>
      <c r="AB14" s="369">
        <f>AF14</f>
        <v>236.39343615880301</v>
      </c>
      <c r="AC14" s="370">
        <f>AH14</f>
        <v>285.00369585637043</v>
      </c>
      <c r="AD14" s="169">
        <f>COUNTA(G14:Z14)</f>
        <v>7</v>
      </c>
      <c r="AE14" s="2"/>
      <c r="AF14" s="164">
        <f>SUM(AT14:AX14)</f>
        <v>236.39343615880301</v>
      </c>
      <c r="AG14" s="166" t="str">
        <f>IF(COUNTIF(AT14:AX14,0)=0,"OK","NO!")</f>
        <v>OK</v>
      </c>
      <c r="AH14" s="164">
        <f>SUM(BU14:CD14)</f>
        <v>285.00369585637043</v>
      </c>
      <c r="AI14" s="166" t="str">
        <f>IF(COUNTIF(BU14:CD14,0)=0,"OK","NO!")</f>
        <v>NO!</v>
      </c>
      <c r="AJ14" s="133">
        <f>G14</f>
        <v>0</v>
      </c>
      <c r="AK14" s="134">
        <f>H14</f>
        <v>38.952222222222218</v>
      </c>
      <c r="AL14" s="134">
        <f>I14</f>
        <v>23.269704142011832</v>
      </c>
      <c r="AM14" s="134">
        <f>J14</f>
        <v>61.988816568047341</v>
      </c>
      <c r="AN14" s="134">
        <f>K14</f>
        <v>35.172839506172835</v>
      </c>
      <c r="AO14" s="134">
        <f>L14</f>
        <v>68.297335640138414</v>
      </c>
      <c r="AP14" s="134">
        <f>M14</f>
        <v>0</v>
      </c>
      <c r="AQ14" s="134">
        <f>N14</f>
        <v>25.340555555555554</v>
      </c>
      <c r="AR14" s="134">
        <f>O14</f>
        <v>31.982222222222223</v>
      </c>
      <c r="AS14" s="135">
        <f>P14</f>
        <v>0</v>
      </c>
      <c r="AT14" s="56">
        <f>LARGE($AJ14:$AS14,AT$9)</f>
        <v>68.297335640138414</v>
      </c>
      <c r="AU14" s="57">
        <f>LARGE($AJ14:$AS14,AU$9)</f>
        <v>61.988816568047341</v>
      </c>
      <c r="AV14" s="57">
        <f>LARGE($AJ14:$AS14,AV$9)</f>
        <v>38.952222222222218</v>
      </c>
      <c r="AW14" s="57">
        <f>LARGE($AJ14:$AS14,AW$9)</f>
        <v>35.172839506172835</v>
      </c>
      <c r="AX14" s="58">
        <f>LARGE($AJ14:$AS14,AX$9)</f>
        <v>31.982222222222223</v>
      </c>
      <c r="AY14" s="274" t="str">
        <f>IF(COUNTIF(AT14:AX14,0)=0,"Sì","NO!")</f>
        <v>Sì</v>
      </c>
      <c r="BA14" s="93">
        <f>G14</f>
        <v>0</v>
      </c>
      <c r="BB14" s="104">
        <f>H14</f>
        <v>38.952222222222218</v>
      </c>
      <c r="BC14" s="104">
        <f>I14</f>
        <v>23.269704142011832</v>
      </c>
      <c r="BD14" s="104">
        <f>J14</f>
        <v>61.988816568047341</v>
      </c>
      <c r="BE14" s="104">
        <f>K14</f>
        <v>35.172839506172835</v>
      </c>
      <c r="BF14" s="104">
        <f>L14</f>
        <v>68.297335640138414</v>
      </c>
      <c r="BG14" s="104">
        <f>M14</f>
        <v>0</v>
      </c>
      <c r="BH14" s="104">
        <f>N14</f>
        <v>25.340555555555554</v>
      </c>
      <c r="BI14" s="104">
        <f>O14</f>
        <v>31.982222222222223</v>
      </c>
      <c r="BJ14" s="104">
        <f>P14</f>
        <v>0</v>
      </c>
      <c r="BK14" s="104">
        <f>Q14</f>
        <v>0</v>
      </c>
      <c r="BL14" s="104">
        <f>R14</f>
        <v>0</v>
      </c>
      <c r="BM14" s="104">
        <f>S14</f>
        <v>0</v>
      </c>
      <c r="BN14" s="104">
        <f>T14</f>
        <v>0</v>
      </c>
      <c r="BO14" s="104">
        <f>U14</f>
        <v>0</v>
      </c>
      <c r="BP14" s="104">
        <f>V14</f>
        <v>0</v>
      </c>
      <c r="BQ14" s="104">
        <f>W14</f>
        <v>0</v>
      </c>
      <c r="BR14" s="104">
        <f>X14</f>
        <v>0</v>
      </c>
      <c r="BS14" s="104">
        <f>Y14</f>
        <v>0</v>
      </c>
      <c r="BT14" s="105">
        <f>Z14</f>
        <v>0</v>
      </c>
      <c r="BU14" s="83">
        <f>LARGE($BA14:$BT14,BU$9)</f>
        <v>68.297335640138414</v>
      </c>
      <c r="BV14" s="84">
        <f>LARGE($BA14:$BT14,BV$9)</f>
        <v>61.988816568047341</v>
      </c>
      <c r="BW14" s="84">
        <f>LARGE($BA14:$BT14,BW$9)</f>
        <v>38.952222222222218</v>
      </c>
      <c r="BX14" s="84">
        <f>LARGE($BA14:$BT14,BX$9)</f>
        <v>35.172839506172835</v>
      </c>
      <c r="BY14" s="84">
        <f>LARGE($BA14:$BT14,BY$9)</f>
        <v>31.982222222222223</v>
      </c>
      <c r="BZ14" s="84">
        <f>LARGE($BA14:$BT14,BZ$9)</f>
        <v>25.340555555555554</v>
      </c>
      <c r="CA14" s="84">
        <f>LARGE($BA14:$BT14,CA$9)</f>
        <v>23.269704142011832</v>
      </c>
      <c r="CB14" s="84">
        <f>LARGE($BA14:$BT14,CB$9)</f>
        <v>0</v>
      </c>
      <c r="CC14" s="84">
        <f>LARGE($BA14:$BT14,CC$9)</f>
        <v>0</v>
      </c>
      <c r="CD14" s="85">
        <f>LARGE($BA14:$BT14,CD$9)</f>
        <v>0</v>
      </c>
      <c r="CE14" s="275" t="str">
        <f>IF(COUNTIF(BZ14:CD14,0)=0,"Sì","NO!")</f>
        <v>NO!</v>
      </c>
      <c r="CG14" s="276" t="str">
        <f>C14&amp;" - "&amp;AD14</f>
        <v>1600-1799 - 7</v>
      </c>
    </row>
    <row r="15" spans="1:85">
      <c r="A15" s="29">
        <f>A14+1</f>
        <v>6</v>
      </c>
      <c r="B15" s="425" t="s">
        <v>228</v>
      </c>
      <c r="C15" s="30" t="str">
        <f>VLOOKUP(E15,Fasce!$A$3:$B$8,2)</f>
        <v>1800-2000</v>
      </c>
      <c r="D15" s="158">
        <f>IF(C15="--","",COUNTIF($C$10:$C15,C15))</f>
        <v>4</v>
      </c>
      <c r="E15" s="4">
        <f>VLOOKUP(B15,Anagrafica!$B$2:$D$64,3,FALSE)</f>
        <v>1822</v>
      </c>
      <c r="F15" s="364">
        <f>IF(B15&lt;&gt;"",AF15,"")</f>
        <v>225.15718606180144</v>
      </c>
      <c r="G15" s="399">
        <v>48.69</v>
      </c>
      <c r="H15" s="266">
        <v>28.18</v>
      </c>
      <c r="I15" s="266">
        <v>34.074911242603548</v>
      </c>
      <c r="J15" s="266">
        <v>49.204497041420112</v>
      </c>
      <c r="K15" s="266">
        <v>26.33</v>
      </c>
      <c r="L15" s="266">
        <v>28.842664359861594</v>
      </c>
      <c r="M15" s="266">
        <v>37.862222222222222</v>
      </c>
      <c r="N15" s="266">
        <v>29.61</v>
      </c>
      <c r="O15" s="266">
        <v>55.325555555555553</v>
      </c>
      <c r="P15" s="417">
        <v>25.560000000000002</v>
      </c>
      <c r="Q15" s="267"/>
      <c r="R15" s="266"/>
      <c r="S15" s="266"/>
      <c r="T15" s="266"/>
      <c r="U15" s="266"/>
      <c r="V15" s="266"/>
      <c r="W15" s="266"/>
      <c r="X15" s="266"/>
      <c r="Y15" s="266"/>
      <c r="Z15" s="270"/>
      <c r="AA15" s="368">
        <f>SUM(G15:Z15)</f>
        <v>363.67985042166305</v>
      </c>
      <c r="AB15" s="369">
        <f>AF15</f>
        <v>225.15718606180144</v>
      </c>
      <c r="AC15" s="370">
        <f>AH15</f>
        <v>363.67985042166305</v>
      </c>
      <c r="AD15" s="169">
        <f>COUNTA(G15:Z15)</f>
        <v>10</v>
      </c>
      <c r="AE15" s="2"/>
      <c r="AF15" s="164">
        <f>SUM(AT15:AX15)</f>
        <v>225.15718606180144</v>
      </c>
      <c r="AG15" s="166" t="str">
        <f>IF(COUNTIF(AT15:AX15,0)=0,"OK","NO!")</f>
        <v>OK</v>
      </c>
      <c r="AH15" s="164">
        <f>SUM(BU15:CD15)</f>
        <v>363.67985042166305</v>
      </c>
      <c r="AI15" s="166" t="str">
        <f>IF(COUNTIF(BU15:CD15,0)=0,"OK","NO!")</f>
        <v>OK</v>
      </c>
      <c r="AJ15" s="133">
        <f>G15</f>
        <v>48.69</v>
      </c>
      <c r="AK15" s="134">
        <f>H15</f>
        <v>28.18</v>
      </c>
      <c r="AL15" s="134">
        <f>I15</f>
        <v>34.074911242603548</v>
      </c>
      <c r="AM15" s="134">
        <f>J15</f>
        <v>49.204497041420112</v>
      </c>
      <c r="AN15" s="134">
        <f>K15</f>
        <v>26.33</v>
      </c>
      <c r="AO15" s="134">
        <f>L15</f>
        <v>28.842664359861594</v>
      </c>
      <c r="AP15" s="134">
        <f>M15</f>
        <v>37.862222222222222</v>
      </c>
      <c r="AQ15" s="134">
        <f>N15</f>
        <v>29.61</v>
      </c>
      <c r="AR15" s="134">
        <f>O15</f>
        <v>55.325555555555553</v>
      </c>
      <c r="AS15" s="135">
        <f>P15</f>
        <v>25.560000000000002</v>
      </c>
      <c r="AT15" s="56">
        <f>LARGE($AJ15:$AS15,AT$9)</f>
        <v>55.325555555555553</v>
      </c>
      <c r="AU15" s="57">
        <f>LARGE($AJ15:$AS15,AU$9)</f>
        <v>49.204497041420112</v>
      </c>
      <c r="AV15" s="57">
        <f>LARGE($AJ15:$AS15,AV$9)</f>
        <v>48.69</v>
      </c>
      <c r="AW15" s="57">
        <f>LARGE($AJ15:$AS15,AW$9)</f>
        <v>37.862222222222222</v>
      </c>
      <c r="AX15" s="58">
        <f>LARGE($AJ15:$AS15,AX$9)</f>
        <v>34.074911242603548</v>
      </c>
      <c r="AY15" s="274" t="str">
        <f>IF(COUNTIF(AT15:AX15,0)=0,"Sì","NO!")</f>
        <v>Sì</v>
      </c>
      <c r="BA15" s="93">
        <f>G15</f>
        <v>48.69</v>
      </c>
      <c r="BB15" s="104">
        <f>H15</f>
        <v>28.18</v>
      </c>
      <c r="BC15" s="104">
        <f>I15</f>
        <v>34.074911242603548</v>
      </c>
      <c r="BD15" s="104">
        <f>J15</f>
        <v>49.204497041420112</v>
      </c>
      <c r="BE15" s="104">
        <f>K15</f>
        <v>26.33</v>
      </c>
      <c r="BF15" s="104">
        <f>L15</f>
        <v>28.842664359861594</v>
      </c>
      <c r="BG15" s="104">
        <f>M15</f>
        <v>37.862222222222222</v>
      </c>
      <c r="BH15" s="104">
        <f>N15</f>
        <v>29.61</v>
      </c>
      <c r="BI15" s="104">
        <f>O15</f>
        <v>55.325555555555553</v>
      </c>
      <c r="BJ15" s="104">
        <f>P15</f>
        <v>25.560000000000002</v>
      </c>
      <c r="BK15" s="104">
        <f>Q15</f>
        <v>0</v>
      </c>
      <c r="BL15" s="104">
        <f>R15</f>
        <v>0</v>
      </c>
      <c r="BM15" s="104">
        <f>S15</f>
        <v>0</v>
      </c>
      <c r="BN15" s="104">
        <f>T15</f>
        <v>0</v>
      </c>
      <c r="BO15" s="104">
        <f>U15</f>
        <v>0</v>
      </c>
      <c r="BP15" s="104">
        <f>V15</f>
        <v>0</v>
      </c>
      <c r="BQ15" s="104">
        <f>W15</f>
        <v>0</v>
      </c>
      <c r="BR15" s="104">
        <f>X15</f>
        <v>0</v>
      </c>
      <c r="BS15" s="104">
        <f>Y15</f>
        <v>0</v>
      </c>
      <c r="BT15" s="105">
        <f>Z15</f>
        <v>0</v>
      </c>
      <c r="BU15" s="83">
        <f>LARGE($BA15:$BT15,BU$9)</f>
        <v>55.325555555555553</v>
      </c>
      <c r="BV15" s="84">
        <f>LARGE($BA15:$BT15,BV$9)</f>
        <v>49.204497041420112</v>
      </c>
      <c r="BW15" s="84">
        <f>LARGE($BA15:$BT15,BW$9)</f>
        <v>48.69</v>
      </c>
      <c r="BX15" s="84">
        <f>LARGE($BA15:$BT15,BX$9)</f>
        <v>37.862222222222222</v>
      </c>
      <c r="BY15" s="84">
        <f>LARGE($BA15:$BT15,BY$9)</f>
        <v>34.074911242603548</v>
      </c>
      <c r="BZ15" s="84">
        <f>LARGE($BA15:$BT15,BZ$9)</f>
        <v>29.61</v>
      </c>
      <c r="CA15" s="84">
        <f>LARGE($BA15:$BT15,CA$9)</f>
        <v>28.842664359861594</v>
      </c>
      <c r="CB15" s="84">
        <f>LARGE($BA15:$BT15,CB$9)</f>
        <v>28.18</v>
      </c>
      <c r="CC15" s="84">
        <f>LARGE($BA15:$BT15,CC$9)</f>
        <v>26.33</v>
      </c>
      <c r="CD15" s="85">
        <f>LARGE($BA15:$BT15,CD$9)</f>
        <v>25.560000000000002</v>
      </c>
      <c r="CE15" s="275" t="str">
        <f>IF(COUNTIF(BZ15:CD15,0)=0,"Sì","NO!")</f>
        <v>Sì</v>
      </c>
      <c r="CG15" s="276" t="str">
        <f>C15&amp;" - "&amp;AD15</f>
        <v>1800-2000 - 10</v>
      </c>
    </row>
    <row r="16" spans="1:85">
      <c r="A16" s="29">
        <f>A15+1</f>
        <v>7</v>
      </c>
      <c r="B16" s="425" t="s">
        <v>231</v>
      </c>
      <c r="C16" s="30" t="str">
        <f>VLOOKUP(E16,Fasce!$A$3:$B$8,2)</f>
        <v>1400-1599</v>
      </c>
      <c r="D16" s="158">
        <f>IF(C16="--","",COUNTIF($C$10:$C16,C16))</f>
        <v>1</v>
      </c>
      <c r="E16" s="4">
        <f>VLOOKUP(B16,Anagrafica!$B$2:$D$64,3,FALSE)</f>
        <v>1478</v>
      </c>
      <c r="F16" s="364">
        <f>IF(B16&lt;&gt;"",AF16,"")</f>
        <v>144.7243159326099</v>
      </c>
      <c r="G16" s="395">
        <v>26.02</v>
      </c>
      <c r="H16" s="266">
        <v>17.655555555555555</v>
      </c>
      <c r="I16" s="266">
        <v>6.6356804733727808</v>
      </c>
      <c r="J16" s="266">
        <v>19.323727810650887</v>
      </c>
      <c r="K16" s="266">
        <v>10.36888888888889</v>
      </c>
      <c r="L16" s="266">
        <v>34.953840830449828</v>
      </c>
      <c r="M16" s="266">
        <v>22.766543209876545</v>
      </c>
      <c r="N16" s="417">
        <v>14.465</v>
      </c>
      <c r="O16" s="417">
        <v>15.675555555555555</v>
      </c>
      <c r="P16" s="426">
        <v>41.660204081632656</v>
      </c>
      <c r="Q16" s="267"/>
      <c r="R16" s="266"/>
      <c r="S16" s="266"/>
      <c r="T16" s="266"/>
      <c r="U16" s="266"/>
      <c r="V16" s="266"/>
      <c r="W16" s="266"/>
      <c r="X16" s="266"/>
      <c r="Y16" s="266"/>
      <c r="Z16" s="270"/>
      <c r="AA16" s="368">
        <f>SUM(G16:Z16)</f>
        <v>209.52499640598271</v>
      </c>
      <c r="AB16" s="369">
        <f>AF16</f>
        <v>144.7243159326099</v>
      </c>
      <c r="AC16" s="370">
        <f>AH16</f>
        <v>209.52499640598271</v>
      </c>
      <c r="AD16" s="169">
        <f>COUNTA(G16:Z16)</f>
        <v>10</v>
      </c>
      <c r="AE16" s="2"/>
      <c r="AF16" s="164">
        <f>SUM(AT16:AX16)</f>
        <v>144.7243159326099</v>
      </c>
      <c r="AG16" s="166" t="str">
        <f>IF(COUNTIF(AT16:AX16,0)=0,"OK","NO!")</f>
        <v>OK</v>
      </c>
      <c r="AH16" s="164">
        <f>SUM(BU16:CD16)</f>
        <v>209.52499640598271</v>
      </c>
      <c r="AI16" s="166" t="str">
        <f>IF(COUNTIF(BU16:CD16,0)=0,"OK","NO!")</f>
        <v>OK</v>
      </c>
      <c r="AJ16" s="133">
        <f>G16</f>
        <v>26.02</v>
      </c>
      <c r="AK16" s="134">
        <f>H16</f>
        <v>17.655555555555555</v>
      </c>
      <c r="AL16" s="134">
        <f>I16</f>
        <v>6.6356804733727808</v>
      </c>
      <c r="AM16" s="134">
        <f>J16</f>
        <v>19.323727810650887</v>
      </c>
      <c r="AN16" s="134">
        <f>K16</f>
        <v>10.36888888888889</v>
      </c>
      <c r="AO16" s="134">
        <f>L16</f>
        <v>34.953840830449828</v>
      </c>
      <c r="AP16" s="134">
        <f>M16</f>
        <v>22.766543209876545</v>
      </c>
      <c r="AQ16" s="134">
        <f>N16</f>
        <v>14.465</v>
      </c>
      <c r="AR16" s="134">
        <f>O16</f>
        <v>15.675555555555555</v>
      </c>
      <c r="AS16" s="135">
        <f>P16</f>
        <v>41.660204081632656</v>
      </c>
      <c r="AT16" s="56">
        <f>LARGE($AJ16:$AS16,AT$9)</f>
        <v>41.660204081632656</v>
      </c>
      <c r="AU16" s="57">
        <f>LARGE($AJ16:$AS16,AU$9)</f>
        <v>34.953840830449828</v>
      </c>
      <c r="AV16" s="57">
        <f>LARGE($AJ16:$AS16,AV$9)</f>
        <v>26.02</v>
      </c>
      <c r="AW16" s="57">
        <f>LARGE($AJ16:$AS16,AW$9)</f>
        <v>22.766543209876545</v>
      </c>
      <c r="AX16" s="58">
        <f>LARGE($AJ16:$AS16,AX$9)</f>
        <v>19.323727810650887</v>
      </c>
      <c r="AY16" s="274" t="str">
        <f>IF(COUNTIF(AT16:AX16,0)=0,"Sì","NO!")</f>
        <v>Sì</v>
      </c>
      <c r="BA16" s="93">
        <f>G16</f>
        <v>26.02</v>
      </c>
      <c r="BB16" s="104">
        <f>H16</f>
        <v>17.655555555555555</v>
      </c>
      <c r="BC16" s="104">
        <f>I16</f>
        <v>6.6356804733727808</v>
      </c>
      <c r="BD16" s="104">
        <f>J16</f>
        <v>19.323727810650887</v>
      </c>
      <c r="BE16" s="104">
        <f>K16</f>
        <v>10.36888888888889</v>
      </c>
      <c r="BF16" s="104">
        <f>L16</f>
        <v>34.953840830449828</v>
      </c>
      <c r="BG16" s="104">
        <f>M16</f>
        <v>22.766543209876545</v>
      </c>
      <c r="BH16" s="104">
        <f>N16</f>
        <v>14.465</v>
      </c>
      <c r="BI16" s="104">
        <f>O16</f>
        <v>15.675555555555555</v>
      </c>
      <c r="BJ16" s="104">
        <f>P16</f>
        <v>41.660204081632656</v>
      </c>
      <c r="BK16" s="104">
        <f>Q16</f>
        <v>0</v>
      </c>
      <c r="BL16" s="104">
        <f>R16</f>
        <v>0</v>
      </c>
      <c r="BM16" s="104">
        <f>S16</f>
        <v>0</v>
      </c>
      <c r="BN16" s="104">
        <f>T16</f>
        <v>0</v>
      </c>
      <c r="BO16" s="104">
        <f>U16</f>
        <v>0</v>
      </c>
      <c r="BP16" s="104">
        <f>V16</f>
        <v>0</v>
      </c>
      <c r="BQ16" s="104">
        <f>W16</f>
        <v>0</v>
      </c>
      <c r="BR16" s="104">
        <f>X16</f>
        <v>0</v>
      </c>
      <c r="BS16" s="104">
        <f>Y16</f>
        <v>0</v>
      </c>
      <c r="BT16" s="105">
        <f>Z16</f>
        <v>0</v>
      </c>
      <c r="BU16" s="83">
        <f>LARGE($BA16:$BT16,BU$9)</f>
        <v>41.660204081632656</v>
      </c>
      <c r="BV16" s="84">
        <f>LARGE($BA16:$BT16,BV$9)</f>
        <v>34.953840830449828</v>
      </c>
      <c r="BW16" s="84">
        <f>LARGE($BA16:$BT16,BW$9)</f>
        <v>26.02</v>
      </c>
      <c r="BX16" s="84">
        <f>LARGE($BA16:$BT16,BX$9)</f>
        <v>22.766543209876545</v>
      </c>
      <c r="BY16" s="84">
        <f>LARGE($BA16:$BT16,BY$9)</f>
        <v>19.323727810650887</v>
      </c>
      <c r="BZ16" s="84">
        <f>LARGE($BA16:$BT16,BZ$9)</f>
        <v>17.655555555555555</v>
      </c>
      <c r="CA16" s="84">
        <f>LARGE($BA16:$BT16,CA$9)</f>
        <v>15.675555555555555</v>
      </c>
      <c r="CB16" s="84">
        <f>LARGE($BA16:$BT16,CB$9)</f>
        <v>14.465</v>
      </c>
      <c r="CC16" s="84">
        <f>LARGE($BA16:$BT16,CC$9)</f>
        <v>10.36888888888889</v>
      </c>
      <c r="CD16" s="85">
        <f>LARGE($BA16:$BT16,CD$9)</f>
        <v>6.6356804733727808</v>
      </c>
      <c r="CE16" s="275" t="str">
        <f>IF(COUNTIF(BZ16:CD16,0)=0,"Sì","NO!")</f>
        <v>Sì</v>
      </c>
      <c r="CG16" s="276" t="str">
        <f>C16&amp;" - "&amp;AD16</f>
        <v>1400-1599 - 10</v>
      </c>
    </row>
    <row r="17" spans="1:85">
      <c r="A17" s="29">
        <f>A16+1</f>
        <v>8</v>
      </c>
      <c r="B17" s="425" t="s">
        <v>232</v>
      </c>
      <c r="C17" s="30" t="str">
        <f>VLOOKUP(E17,Fasce!$A$3:$B$8,2)</f>
        <v>1600-1799</v>
      </c>
      <c r="D17" s="158">
        <f>IF(C17="--","",COUNTIF($C$10:$C17,C17))</f>
        <v>3</v>
      </c>
      <c r="E17" s="4">
        <f>VLOOKUP(B17,Anagrafica!$B$2:$D$64,3,FALSE)</f>
        <v>1711</v>
      </c>
      <c r="F17" s="364">
        <f>IF(B17&lt;&gt;"",AF17,"")</f>
        <v>139.77349606344197</v>
      </c>
      <c r="G17" s="395">
        <v>21.380000000000003</v>
      </c>
      <c r="H17" s="266">
        <v>12.599135802469137</v>
      </c>
      <c r="I17" s="266">
        <v>38.615739644970418</v>
      </c>
      <c r="J17" s="266">
        <v>15.912721893491124</v>
      </c>
      <c r="K17" s="266">
        <v>23.906543209876542</v>
      </c>
      <c r="L17" s="266">
        <v>20.938373702422147</v>
      </c>
      <c r="M17" s="266">
        <v>34.93283950617284</v>
      </c>
      <c r="N17" s="266"/>
      <c r="O17" s="266">
        <v>6.6688888888888886</v>
      </c>
      <c r="P17" s="266">
        <v>8.760408163265307</v>
      </c>
      <c r="Q17" s="267"/>
      <c r="R17" s="266"/>
      <c r="S17" s="266"/>
      <c r="T17" s="266"/>
      <c r="U17" s="266"/>
      <c r="V17" s="266"/>
      <c r="W17" s="266"/>
      <c r="X17" s="266"/>
      <c r="Y17" s="266"/>
      <c r="Z17" s="270"/>
      <c r="AA17" s="368">
        <f>SUM(G17:Z17)</f>
        <v>183.7146508115564</v>
      </c>
      <c r="AB17" s="369">
        <f>AF17</f>
        <v>139.77349606344197</v>
      </c>
      <c r="AC17" s="370">
        <f>AH17</f>
        <v>183.71465081155642</v>
      </c>
      <c r="AD17" s="169">
        <f>COUNTA(G17:Z17)</f>
        <v>9</v>
      </c>
      <c r="AE17" s="2"/>
      <c r="AF17" s="164">
        <f>SUM(AT17:AX17)</f>
        <v>139.77349606344197</v>
      </c>
      <c r="AG17" s="166" t="str">
        <f>IF(COUNTIF(AT17:AX17,0)=0,"OK","NO!")</f>
        <v>OK</v>
      </c>
      <c r="AH17" s="164">
        <f>SUM(BU17:CD17)</f>
        <v>183.71465081155642</v>
      </c>
      <c r="AI17" s="166" t="str">
        <f>IF(COUNTIF(BU17:CD17,0)=0,"OK","NO!")</f>
        <v>NO!</v>
      </c>
      <c r="AJ17" s="133">
        <f>G17</f>
        <v>21.380000000000003</v>
      </c>
      <c r="AK17" s="134">
        <f>H17</f>
        <v>12.599135802469137</v>
      </c>
      <c r="AL17" s="134">
        <f>I17</f>
        <v>38.615739644970418</v>
      </c>
      <c r="AM17" s="134">
        <f>J17</f>
        <v>15.912721893491124</v>
      </c>
      <c r="AN17" s="134">
        <f>K17</f>
        <v>23.906543209876542</v>
      </c>
      <c r="AO17" s="134">
        <f>L17</f>
        <v>20.938373702422147</v>
      </c>
      <c r="AP17" s="134">
        <f>M17</f>
        <v>34.93283950617284</v>
      </c>
      <c r="AQ17" s="134">
        <f>N17</f>
        <v>0</v>
      </c>
      <c r="AR17" s="134">
        <f>O17</f>
        <v>6.6688888888888886</v>
      </c>
      <c r="AS17" s="135">
        <f>P17</f>
        <v>8.760408163265307</v>
      </c>
      <c r="AT17" s="56">
        <f>LARGE($AJ17:$AS17,AT$9)</f>
        <v>38.615739644970418</v>
      </c>
      <c r="AU17" s="57">
        <f>LARGE($AJ17:$AS17,AU$9)</f>
        <v>34.93283950617284</v>
      </c>
      <c r="AV17" s="57">
        <f>LARGE($AJ17:$AS17,AV$9)</f>
        <v>23.906543209876542</v>
      </c>
      <c r="AW17" s="57">
        <f>LARGE($AJ17:$AS17,AW$9)</f>
        <v>21.380000000000003</v>
      </c>
      <c r="AX17" s="58">
        <f>LARGE($AJ17:$AS17,AX$9)</f>
        <v>20.938373702422147</v>
      </c>
      <c r="AY17" s="274" t="str">
        <f>IF(COUNTIF(AT17:AX17,0)=0,"Sì","NO!")</f>
        <v>Sì</v>
      </c>
      <c r="BA17" s="93">
        <f>G17</f>
        <v>21.380000000000003</v>
      </c>
      <c r="BB17" s="104">
        <f>H17</f>
        <v>12.599135802469137</v>
      </c>
      <c r="BC17" s="104">
        <f>I17</f>
        <v>38.615739644970418</v>
      </c>
      <c r="BD17" s="104">
        <f>J17</f>
        <v>15.912721893491124</v>
      </c>
      <c r="BE17" s="104">
        <f>K17</f>
        <v>23.906543209876542</v>
      </c>
      <c r="BF17" s="104">
        <f>L17</f>
        <v>20.938373702422147</v>
      </c>
      <c r="BG17" s="104">
        <f>M17</f>
        <v>34.93283950617284</v>
      </c>
      <c r="BH17" s="104">
        <f>N17</f>
        <v>0</v>
      </c>
      <c r="BI17" s="104">
        <f>O17</f>
        <v>6.6688888888888886</v>
      </c>
      <c r="BJ17" s="104">
        <f>P17</f>
        <v>8.760408163265307</v>
      </c>
      <c r="BK17" s="104">
        <f>Q17</f>
        <v>0</v>
      </c>
      <c r="BL17" s="104">
        <f>R17</f>
        <v>0</v>
      </c>
      <c r="BM17" s="104">
        <f>S17</f>
        <v>0</v>
      </c>
      <c r="BN17" s="104">
        <f>T17</f>
        <v>0</v>
      </c>
      <c r="BO17" s="104">
        <f>U17</f>
        <v>0</v>
      </c>
      <c r="BP17" s="104">
        <f>V17</f>
        <v>0</v>
      </c>
      <c r="BQ17" s="104">
        <f>W17</f>
        <v>0</v>
      </c>
      <c r="BR17" s="104">
        <f>X17</f>
        <v>0</v>
      </c>
      <c r="BS17" s="104">
        <f>Y17</f>
        <v>0</v>
      </c>
      <c r="BT17" s="105">
        <f>Z17</f>
        <v>0</v>
      </c>
      <c r="BU17" s="83">
        <f>LARGE($BA17:$BT17,BU$9)</f>
        <v>38.615739644970418</v>
      </c>
      <c r="BV17" s="84">
        <f>LARGE($BA17:$BT17,BV$9)</f>
        <v>34.93283950617284</v>
      </c>
      <c r="BW17" s="84">
        <f>LARGE($BA17:$BT17,BW$9)</f>
        <v>23.906543209876542</v>
      </c>
      <c r="BX17" s="84">
        <f>LARGE($BA17:$BT17,BX$9)</f>
        <v>21.380000000000003</v>
      </c>
      <c r="BY17" s="84">
        <f>LARGE($BA17:$BT17,BY$9)</f>
        <v>20.938373702422147</v>
      </c>
      <c r="BZ17" s="84">
        <f>LARGE($BA17:$BT17,BZ$9)</f>
        <v>15.912721893491124</v>
      </c>
      <c r="CA17" s="84">
        <f>LARGE($BA17:$BT17,CA$9)</f>
        <v>12.599135802469137</v>
      </c>
      <c r="CB17" s="84">
        <f>LARGE($BA17:$BT17,CB$9)</f>
        <v>8.760408163265307</v>
      </c>
      <c r="CC17" s="84">
        <f>LARGE($BA17:$BT17,CC$9)</f>
        <v>6.6688888888888886</v>
      </c>
      <c r="CD17" s="85">
        <f>LARGE($BA17:$BT17,CD$9)</f>
        <v>0</v>
      </c>
      <c r="CE17" s="275" t="str">
        <f>IF(COUNTIF(BZ17:CD17,0)=0,"Sì","NO!")</f>
        <v>NO!</v>
      </c>
      <c r="CG17" s="276" t="str">
        <f>C17&amp;" - "&amp;AD17</f>
        <v>1600-1799 - 9</v>
      </c>
    </row>
    <row r="18" spans="1:85">
      <c r="A18" s="29">
        <f>A17+1</f>
        <v>9</v>
      </c>
      <c r="B18" s="425" t="s">
        <v>265</v>
      </c>
      <c r="C18" s="30" t="str">
        <f>VLOOKUP(E18,Fasce!$A$3:$B$8,2)</f>
        <v>1400-1599</v>
      </c>
      <c r="D18" s="158">
        <f>IF(C18="--","",COUNTIF($C$10:$C18,C18))</f>
        <v>2</v>
      </c>
      <c r="E18" s="4">
        <f>VLOOKUP(B18,Anagrafica!$B$2:$D$64,3,FALSE)</f>
        <v>1565</v>
      </c>
      <c r="F18" s="364">
        <f>IF(B18&lt;&gt;"",AF18,"")</f>
        <v>133.88949566238946</v>
      </c>
      <c r="G18" s="395"/>
      <c r="H18" s="266"/>
      <c r="I18" s="266">
        <v>25.830887573964496</v>
      </c>
      <c r="J18" s="417">
        <v>55.905798816568051</v>
      </c>
      <c r="K18" s="417">
        <v>11.539135802469136</v>
      </c>
      <c r="L18" s="266"/>
      <c r="M18" s="266"/>
      <c r="N18" s="266"/>
      <c r="O18" s="266">
        <v>19.8</v>
      </c>
      <c r="P18" s="361">
        <v>20.813673469387759</v>
      </c>
      <c r="Q18" s="267"/>
      <c r="R18" s="266"/>
      <c r="S18" s="266"/>
      <c r="T18" s="266"/>
      <c r="U18" s="266"/>
      <c r="V18" s="266"/>
      <c r="W18" s="266"/>
      <c r="X18" s="266"/>
      <c r="Y18" s="266"/>
      <c r="Z18" s="270"/>
      <c r="AA18" s="368">
        <f>SUM(G18:Z18)</f>
        <v>133.88949566238944</v>
      </c>
      <c r="AB18" s="369">
        <f>AF18</f>
        <v>133.88949566238946</v>
      </c>
      <c r="AC18" s="370">
        <f>AH18</f>
        <v>133.88949566238946</v>
      </c>
      <c r="AD18" s="169">
        <f>COUNTA(G18:Z18)</f>
        <v>5</v>
      </c>
      <c r="AE18" s="2"/>
      <c r="AF18" s="164">
        <f>SUM(AT18:AX18)</f>
        <v>133.88949566238946</v>
      </c>
      <c r="AG18" s="166" t="str">
        <f>IF(COUNTIF(AT18:AX18,0)=0,"OK","NO!")</f>
        <v>OK</v>
      </c>
      <c r="AH18" s="164">
        <f>SUM(BU18:CD18)</f>
        <v>133.88949566238946</v>
      </c>
      <c r="AI18" s="166" t="str">
        <f>IF(COUNTIF(BU18:CD18,0)=0,"OK","NO!")</f>
        <v>NO!</v>
      </c>
      <c r="AJ18" s="133">
        <f>G18</f>
        <v>0</v>
      </c>
      <c r="AK18" s="134">
        <f>H18</f>
        <v>0</v>
      </c>
      <c r="AL18" s="134">
        <f>I18</f>
        <v>25.830887573964496</v>
      </c>
      <c r="AM18" s="134">
        <f>J18</f>
        <v>55.905798816568051</v>
      </c>
      <c r="AN18" s="134">
        <f>K18</f>
        <v>11.539135802469136</v>
      </c>
      <c r="AO18" s="134">
        <f>L18</f>
        <v>0</v>
      </c>
      <c r="AP18" s="134">
        <f>M18</f>
        <v>0</v>
      </c>
      <c r="AQ18" s="134">
        <f>N18</f>
        <v>0</v>
      </c>
      <c r="AR18" s="134">
        <f>O18</f>
        <v>19.8</v>
      </c>
      <c r="AS18" s="135">
        <f>P18</f>
        <v>20.813673469387759</v>
      </c>
      <c r="AT18" s="56">
        <f>LARGE($AJ18:$AS18,AT$9)</f>
        <v>55.905798816568051</v>
      </c>
      <c r="AU18" s="57">
        <f>LARGE($AJ18:$AS18,AU$9)</f>
        <v>25.830887573964496</v>
      </c>
      <c r="AV18" s="57">
        <f>LARGE($AJ18:$AS18,AV$9)</f>
        <v>20.813673469387759</v>
      </c>
      <c r="AW18" s="57">
        <f>LARGE($AJ18:$AS18,AW$9)</f>
        <v>19.8</v>
      </c>
      <c r="AX18" s="58">
        <f>LARGE($AJ18:$AS18,AX$9)</f>
        <v>11.539135802469136</v>
      </c>
      <c r="AY18" s="274" t="str">
        <f>IF(COUNTIF(AT18:AX18,0)=0,"Sì","NO!")</f>
        <v>Sì</v>
      </c>
      <c r="BA18" s="93">
        <f>G18</f>
        <v>0</v>
      </c>
      <c r="BB18" s="104">
        <f>H18</f>
        <v>0</v>
      </c>
      <c r="BC18" s="104">
        <f>I18</f>
        <v>25.830887573964496</v>
      </c>
      <c r="BD18" s="104">
        <f>J18</f>
        <v>55.905798816568051</v>
      </c>
      <c r="BE18" s="104">
        <f>K18</f>
        <v>11.539135802469136</v>
      </c>
      <c r="BF18" s="104">
        <f>L18</f>
        <v>0</v>
      </c>
      <c r="BG18" s="104">
        <f>M18</f>
        <v>0</v>
      </c>
      <c r="BH18" s="104">
        <f>N18</f>
        <v>0</v>
      </c>
      <c r="BI18" s="104">
        <f>O18</f>
        <v>19.8</v>
      </c>
      <c r="BJ18" s="104">
        <f>P18</f>
        <v>20.813673469387759</v>
      </c>
      <c r="BK18" s="104">
        <f>Q18</f>
        <v>0</v>
      </c>
      <c r="BL18" s="104">
        <f>R18</f>
        <v>0</v>
      </c>
      <c r="BM18" s="104">
        <f>S18</f>
        <v>0</v>
      </c>
      <c r="BN18" s="104">
        <f>T18</f>
        <v>0</v>
      </c>
      <c r="BO18" s="104">
        <f>U18</f>
        <v>0</v>
      </c>
      <c r="BP18" s="104">
        <f>V18</f>
        <v>0</v>
      </c>
      <c r="BQ18" s="104">
        <f>W18</f>
        <v>0</v>
      </c>
      <c r="BR18" s="104">
        <f>X18</f>
        <v>0</v>
      </c>
      <c r="BS18" s="104">
        <f>Y18</f>
        <v>0</v>
      </c>
      <c r="BT18" s="105">
        <f>Z18</f>
        <v>0</v>
      </c>
      <c r="BU18" s="83">
        <f>LARGE($BA18:$BT18,BU$9)</f>
        <v>55.905798816568051</v>
      </c>
      <c r="BV18" s="84">
        <f>LARGE($BA18:$BT18,BV$9)</f>
        <v>25.830887573964496</v>
      </c>
      <c r="BW18" s="84">
        <f>LARGE($BA18:$BT18,BW$9)</f>
        <v>20.813673469387759</v>
      </c>
      <c r="BX18" s="84">
        <f>LARGE($BA18:$BT18,BX$9)</f>
        <v>19.8</v>
      </c>
      <c r="BY18" s="84">
        <f>LARGE($BA18:$BT18,BY$9)</f>
        <v>11.539135802469136</v>
      </c>
      <c r="BZ18" s="84">
        <f>LARGE($BA18:$BT18,BZ$9)</f>
        <v>0</v>
      </c>
      <c r="CA18" s="84">
        <f>LARGE($BA18:$BT18,CA$9)</f>
        <v>0</v>
      </c>
      <c r="CB18" s="84">
        <f>LARGE($BA18:$BT18,CB$9)</f>
        <v>0</v>
      </c>
      <c r="CC18" s="84">
        <f>LARGE($BA18:$BT18,CC$9)</f>
        <v>0</v>
      </c>
      <c r="CD18" s="85">
        <f>LARGE($BA18:$BT18,CD$9)</f>
        <v>0</v>
      </c>
      <c r="CE18" s="275" t="str">
        <f>IF(COUNTIF(BZ18:CD18,0)=0,"Sì","NO!")</f>
        <v>NO!</v>
      </c>
      <c r="CG18" s="276" t="str">
        <f>C18&amp;" - "&amp;AD18</f>
        <v>1400-1599 - 5</v>
      </c>
    </row>
    <row r="19" spans="1:85">
      <c r="A19" s="29">
        <f>A18+1</f>
        <v>10</v>
      </c>
      <c r="B19" s="425" t="s">
        <v>247</v>
      </c>
      <c r="C19" s="30" t="str">
        <f>VLOOKUP(E19,Fasce!$A$3:$B$8,2)</f>
        <v>1400-1599</v>
      </c>
      <c r="D19" s="158">
        <f>IF(C19="--","",COUNTIF($C$10:$C19,C19))</f>
        <v>3</v>
      </c>
      <c r="E19" s="4">
        <f>VLOOKUP(B19,Anagrafica!$B$2:$D$64,3,FALSE)</f>
        <v>1575</v>
      </c>
      <c r="F19" s="364">
        <f>IF(B19&lt;&gt;"",AF19,"")</f>
        <v>102.14702443631022</v>
      </c>
      <c r="G19" s="395"/>
      <c r="H19" s="266">
        <v>16.078024691358024</v>
      </c>
      <c r="I19" s="266">
        <v>17.45112426035503</v>
      </c>
      <c r="J19" s="266">
        <v>30.200887573964501</v>
      </c>
      <c r="K19" s="266">
        <v>5.1972839506172841</v>
      </c>
      <c r="L19" s="417">
        <v>17.975259515570933</v>
      </c>
      <c r="M19" s="266">
        <v>20.44172839506173</v>
      </c>
      <c r="N19" s="266"/>
      <c r="O19" s="266">
        <v>13.97</v>
      </c>
      <c r="P19" s="361"/>
      <c r="Q19" s="267"/>
      <c r="R19" s="266"/>
      <c r="S19" s="266"/>
      <c r="T19" s="266"/>
      <c r="U19" s="266"/>
      <c r="V19" s="266"/>
      <c r="W19" s="266"/>
      <c r="X19" s="266"/>
      <c r="Y19" s="266"/>
      <c r="Z19" s="270"/>
      <c r="AA19" s="368">
        <f>SUM(G19:Z19)</f>
        <v>121.31430838692749</v>
      </c>
      <c r="AB19" s="369">
        <f>AF19</f>
        <v>102.14702443631022</v>
      </c>
      <c r="AC19" s="370">
        <f>AH19</f>
        <v>121.31430838692751</v>
      </c>
      <c r="AD19" s="169">
        <f>COUNTA(G19:Z19)</f>
        <v>7</v>
      </c>
      <c r="AE19" s="2"/>
      <c r="AF19" s="164">
        <f>SUM(AT19:AX19)</f>
        <v>102.14702443631022</v>
      </c>
      <c r="AG19" s="166" t="str">
        <f>IF(COUNTIF(AT19:AX19,0)=0,"OK","NO!")</f>
        <v>OK</v>
      </c>
      <c r="AH19" s="164">
        <f>SUM(BU19:CD19)</f>
        <v>121.31430838692751</v>
      </c>
      <c r="AI19" s="166" t="str">
        <f>IF(COUNTIF(BU19:CD19,0)=0,"OK","NO!")</f>
        <v>NO!</v>
      </c>
      <c r="AJ19" s="133">
        <f>G19</f>
        <v>0</v>
      </c>
      <c r="AK19" s="134">
        <f>H19</f>
        <v>16.078024691358024</v>
      </c>
      <c r="AL19" s="134">
        <f>I19</f>
        <v>17.45112426035503</v>
      </c>
      <c r="AM19" s="134">
        <f>J19</f>
        <v>30.200887573964501</v>
      </c>
      <c r="AN19" s="134">
        <f>K19</f>
        <v>5.1972839506172841</v>
      </c>
      <c r="AO19" s="134">
        <f>L19</f>
        <v>17.975259515570933</v>
      </c>
      <c r="AP19" s="134">
        <f>M19</f>
        <v>20.44172839506173</v>
      </c>
      <c r="AQ19" s="134">
        <f>N19</f>
        <v>0</v>
      </c>
      <c r="AR19" s="134">
        <f>O19</f>
        <v>13.97</v>
      </c>
      <c r="AS19" s="135">
        <f>P19</f>
        <v>0</v>
      </c>
      <c r="AT19" s="56">
        <f>LARGE($AJ19:$AS19,AT$9)</f>
        <v>30.200887573964501</v>
      </c>
      <c r="AU19" s="57">
        <f>LARGE($AJ19:$AS19,AU$9)</f>
        <v>20.44172839506173</v>
      </c>
      <c r="AV19" s="57">
        <f>LARGE($AJ19:$AS19,AV$9)</f>
        <v>17.975259515570933</v>
      </c>
      <c r="AW19" s="57">
        <f>LARGE($AJ19:$AS19,AW$9)</f>
        <v>17.45112426035503</v>
      </c>
      <c r="AX19" s="58">
        <f>LARGE($AJ19:$AS19,AX$9)</f>
        <v>16.078024691358024</v>
      </c>
      <c r="AY19" s="274" t="str">
        <f>IF(COUNTIF(AT19:AX19,0)=0,"Sì","NO!")</f>
        <v>Sì</v>
      </c>
      <c r="BA19" s="93">
        <f>G19</f>
        <v>0</v>
      </c>
      <c r="BB19" s="104">
        <f>H19</f>
        <v>16.078024691358024</v>
      </c>
      <c r="BC19" s="104">
        <f>I19</f>
        <v>17.45112426035503</v>
      </c>
      <c r="BD19" s="104">
        <f>J19</f>
        <v>30.200887573964501</v>
      </c>
      <c r="BE19" s="104">
        <f>K19</f>
        <v>5.1972839506172841</v>
      </c>
      <c r="BF19" s="104">
        <f>L19</f>
        <v>17.975259515570933</v>
      </c>
      <c r="BG19" s="104">
        <f>M19</f>
        <v>20.44172839506173</v>
      </c>
      <c r="BH19" s="104">
        <f>N19</f>
        <v>0</v>
      </c>
      <c r="BI19" s="104">
        <f>O19</f>
        <v>13.97</v>
      </c>
      <c r="BJ19" s="104">
        <f>P19</f>
        <v>0</v>
      </c>
      <c r="BK19" s="104">
        <f>Q19</f>
        <v>0</v>
      </c>
      <c r="BL19" s="104">
        <f>R19</f>
        <v>0</v>
      </c>
      <c r="BM19" s="104">
        <f>S19</f>
        <v>0</v>
      </c>
      <c r="BN19" s="104">
        <f>T19</f>
        <v>0</v>
      </c>
      <c r="BO19" s="104">
        <f>U19</f>
        <v>0</v>
      </c>
      <c r="BP19" s="104">
        <f>V19</f>
        <v>0</v>
      </c>
      <c r="BQ19" s="104">
        <f>W19</f>
        <v>0</v>
      </c>
      <c r="BR19" s="104">
        <f>X19</f>
        <v>0</v>
      </c>
      <c r="BS19" s="104">
        <f>Y19</f>
        <v>0</v>
      </c>
      <c r="BT19" s="105">
        <f>Z19</f>
        <v>0</v>
      </c>
      <c r="BU19" s="83">
        <f>LARGE($BA19:$BT19,BU$9)</f>
        <v>30.200887573964501</v>
      </c>
      <c r="BV19" s="84">
        <f>LARGE($BA19:$BT19,BV$9)</f>
        <v>20.44172839506173</v>
      </c>
      <c r="BW19" s="84">
        <f>LARGE($BA19:$BT19,BW$9)</f>
        <v>17.975259515570933</v>
      </c>
      <c r="BX19" s="84">
        <f>LARGE($BA19:$BT19,BX$9)</f>
        <v>17.45112426035503</v>
      </c>
      <c r="BY19" s="84">
        <f>LARGE($BA19:$BT19,BY$9)</f>
        <v>16.078024691358024</v>
      </c>
      <c r="BZ19" s="84">
        <f>LARGE($BA19:$BT19,BZ$9)</f>
        <v>13.97</v>
      </c>
      <c r="CA19" s="84">
        <f>LARGE($BA19:$BT19,CA$9)</f>
        <v>5.1972839506172841</v>
      </c>
      <c r="CB19" s="84">
        <f>LARGE($BA19:$BT19,CB$9)</f>
        <v>0</v>
      </c>
      <c r="CC19" s="84">
        <f>LARGE($BA19:$BT19,CC$9)</f>
        <v>0</v>
      </c>
      <c r="CD19" s="85">
        <f>LARGE($BA19:$BT19,CD$9)</f>
        <v>0</v>
      </c>
      <c r="CE19" s="275" t="str">
        <f>IF(COUNTIF(BZ19:CD19,0)=0,"Sì","NO!")</f>
        <v>NO!</v>
      </c>
      <c r="CG19" s="276" t="str">
        <f>C19&amp;" - "&amp;AD19</f>
        <v>1400-1599 - 7</v>
      </c>
    </row>
    <row r="20" spans="1:85">
      <c r="A20" s="29">
        <f>A19+1</f>
        <v>11</v>
      </c>
      <c r="B20" s="178" t="s">
        <v>289</v>
      </c>
      <c r="C20" s="30" t="str">
        <f>VLOOKUP(E20,Fasce!$A$3:$B$8,2)</f>
        <v>Assoluta</v>
      </c>
      <c r="D20" s="158">
        <f>IF(C20="--","",COUNTIF($C$10:$C20,C20))</f>
        <v>1</v>
      </c>
      <c r="E20" s="4">
        <f>VLOOKUP(B20,Anagrafica!$B$2:$D$64,3,FALSE)</f>
        <v>2176</v>
      </c>
      <c r="F20" s="364">
        <f>IF(B20&lt;&gt;"",AF20,"")</f>
        <v>225.8822448979592</v>
      </c>
      <c r="G20" s="269"/>
      <c r="H20" s="266"/>
      <c r="I20" s="266"/>
      <c r="J20" s="266"/>
      <c r="K20" s="266"/>
      <c r="L20" s="266"/>
      <c r="M20" s="416">
        <v>80</v>
      </c>
      <c r="N20" s="416">
        <v>80</v>
      </c>
      <c r="O20" s="266"/>
      <c r="P20" s="426">
        <v>65.882244897959183</v>
      </c>
      <c r="Q20" s="267"/>
      <c r="R20" s="266"/>
      <c r="S20" s="266"/>
      <c r="T20" s="266"/>
      <c r="U20" s="266"/>
      <c r="V20" s="266"/>
      <c r="W20" s="266"/>
      <c r="X20" s="266"/>
      <c r="Y20" s="266"/>
      <c r="Z20" s="270"/>
      <c r="AA20" s="368">
        <f>SUM(G20:Z20)</f>
        <v>225.8822448979592</v>
      </c>
      <c r="AB20" s="369">
        <f>AF20</f>
        <v>225.8822448979592</v>
      </c>
      <c r="AC20" s="370">
        <f>AH20</f>
        <v>225.8822448979592</v>
      </c>
      <c r="AD20" s="169">
        <f>COUNTA(G20:Z20)</f>
        <v>3</v>
      </c>
      <c r="AE20" s="2"/>
      <c r="AF20" s="164">
        <f>SUM(AT20:AX20)</f>
        <v>225.8822448979592</v>
      </c>
      <c r="AG20" s="166" t="str">
        <f>IF(COUNTIF(AT20:AX20,0)=0,"OK","NO!")</f>
        <v>NO!</v>
      </c>
      <c r="AH20" s="164">
        <f>SUM(BU20:CD20)</f>
        <v>225.8822448979592</v>
      </c>
      <c r="AI20" s="166" t="str">
        <f>IF(COUNTIF(BU20:CD20,0)=0,"OK","NO!")</f>
        <v>NO!</v>
      </c>
      <c r="AJ20" s="133">
        <f>G20</f>
        <v>0</v>
      </c>
      <c r="AK20" s="134">
        <f>H20</f>
        <v>0</v>
      </c>
      <c r="AL20" s="134">
        <f>I20</f>
        <v>0</v>
      </c>
      <c r="AM20" s="134">
        <f>J20</f>
        <v>0</v>
      </c>
      <c r="AN20" s="134">
        <f>K20</f>
        <v>0</v>
      </c>
      <c r="AO20" s="134">
        <f>L20</f>
        <v>0</v>
      </c>
      <c r="AP20" s="134">
        <f>M20</f>
        <v>80</v>
      </c>
      <c r="AQ20" s="134">
        <f>N20</f>
        <v>80</v>
      </c>
      <c r="AR20" s="134">
        <f>O20</f>
        <v>0</v>
      </c>
      <c r="AS20" s="135">
        <f>P20</f>
        <v>65.882244897959183</v>
      </c>
      <c r="AT20" s="56">
        <f>LARGE($AJ20:$AS20,AT$9)</f>
        <v>80</v>
      </c>
      <c r="AU20" s="57">
        <f>LARGE($AJ20:$AS20,AU$9)</f>
        <v>80</v>
      </c>
      <c r="AV20" s="57">
        <f>LARGE($AJ20:$AS20,AV$9)</f>
        <v>65.882244897959183</v>
      </c>
      <c r="AW20" s="57">
        <f>LARGE($AJ20:$AS20,AW$9)</f>
        <v>0</v>
      </c>
      <c r="AX20" s="58">
        <f>LARGE($AJ20:$AS20,AX$9)</f>
        <v>0</v>
      </c>
      <c r="AY20" s="274" t="str">
        <f>IF(COUNTIF(AT20:AX20,0)=0,"Sì","NO!")</f>
        <v>NO!</v>
      </c>
      <c r="BA20" s="93">
        <f>G20</f>
        <v>0</v>
      </c>
      <c r="BB20" s="104">
        <f>H20</f>
        <v>0</v>
      </c>
      <c r="BC20" s="104">
        <f>I20</f>
        <v>0</v>
      </c>
      <c r="BD20" s="104">
        <f>J20</f>
        <v>0</v>
      </c>
      <c r="BE20" s="104">
        <f>K20</f>
        <v>0</v>
      </c>
      <c r="BF20" s="104">
        <f>L20</f>
        <v>0</v>
      </c>
      <c r="BG20" s="104">
        <f>M20</f>
        <v>80</v>
      </c>
      <c r="BH20" s="104">
        <f>N20</f>
        <v>80</v>
      </c>
      <c r="BI20" s="104">
        <f>O20</f>
        <v>0</v>
      </c>
      <c r="BJ20" s="104">
        <f>P20</f>
        <v>65.882244897959183</v>
      </c>
      <c r="BK20" s="104">
        <f>Q20</f>
        <v>0</v>
      </c>
      <c r="BL20" s="104">
        <f>R20</f>
        <v>0</v>
      </c>
      <c r="BM20" s="104">
        <f>S20</f>
        <v>0</v>
      </c>
      <c r="BN20" s="104">
        <f>T20</f>
        <v>0</v>
      </c>
      <c r="BO20" s="104">
        <f>U20</f>
        <v>0</v>
      </c>
      <c r="BP20" s="104">
        <f>V20</f>
        <v>0</v>
      </c>
      <c r="BQ20" s="104">
        <f>W20</f>
        <v>0</v>
      </c>
      <c r="BR20" s="104">
        <f>X20</f>
        <v>0</v>
      </c>
      <c r="BS20" s="104">
        <f>Y20</f>
        <v>0</v>
      </c>
      <c r="BT20" s="105">
        <f>Z20</f>
        <v>0</v>
      </c>
      <c r="BU20" s="83">
        <f>LARGE($BA20:$BT20,BU$9)</f>
        <v>80</v>
      </c>
      <c r="BV20" s="84">
        <f>LARGE($BA20:$BT20,BV$9)</f>
        <v>80</v>
      </c>
      <c r="BW20" s="84">
        <f>LARGE($BA20:$BT20,BW$9)</f>
        <v>65.882244897959183</v>
      </c>
      <c r="BX20" s="84">
        <f>LARGE($BA20:$BT20,BX$9)</f>
        <v>0</v>
      </c>
      <c r="BY20" s="84">
        <f>LARGE($BA20:$BT20,BY$9)</f>
        <v>0</v>
      </c>
      <c r="BZ20" s="84">
        <f>LARGE($BA20:$BT20,BZ$9)</f>
        <v>0</v>
      </c>
      <c r="CA20" s="84">
        <f>LARGE($BA20:$BT20,CA$9)</f>
        <v>0</v>
      </c>
      <c r="CB20" s="84">
        <f>LARGE($BA20:$BT20,CB$9)</f>
        <v>0</v>
      </c>
      <c r="CC20" s="84">
        <f>LARGE($BA20:$BT20,CC$9)</f>
        <v>0</v>
      </c>
      <c r="CD20" s="85">
        <f>LARGE($BA20:$BT20,CD$9)</f>
        <v>0</v>
      </c>
      <c r="CE20" s="275" t="str">
        <f>IF(COUNTIF(BZ20:CD20,0)=0,"Sì","NO!")</f>
        <v>NO!</v>
      </c>
      <c r="CG20" s="276" t="str">
        <f>C20&amp;" - "&amp;AD20</f>
        <v>Assoluta - 3</v>
      </c>
    </row>
    <row r="21" spans="1:85">
      <c r="A21" s="29">
        <f>A20+1</f>
        <v>12</v>
      </c>
      <c r="B21" s="178" t="s">
        <v>238</v>
      </c>
      <c r="C21" s="30" t="str">
        <f>VLOOKUP(E21,Fasce!$A$3:$B$8,2)</f>
        <v>Assoluta</v>
      </c>
      <c r="D21" s="158">
        <f>IF(C21="--","",COUNTIF($C$10:$C21,C21))</f>
        <v>2</v>
      </c>
      <c r="E21" s="4">
        <f>VLOOKUP(B21,Anagrafica!$B$2:$D$64,3,FALSE)</f>
        <v>2278</v>
      </c>
      <c r="F21" s="364">
        <f>IF(B21&lt;&gt;"",AF21,"")</f>
        <v>160</v>
      </c>
      <c r="G21" s="395"/>
      <c r="H21" s="416">
        <v>80</v>
      </c>
      <c r="I21" s="266"/>
      <c r="J21" s="266"/>
      <c r="K21" s="416">
        <v>80</v>
      </c>
      <c r="L21" s="266"/>
      <c r="M21" s="266"/>
      <c r="N21" s="266"/>
      <c r="O21" s="266"/>
      <c r="P21" s="266"/>
      <c r="Q21" s="267"/>
      <c r="R21" s="266"/>
      <c r="S21" s="266"/>
      <c r="T21" s="266"/>
      <c r="U21" s="266"/>
      <c r="V21" s="266"/>
      <c r="W21" s="266"/>
      <c r="X21" s="266"/>
      <c r="Y21" s="266"/>
      <c r="Z21" s="270"/>
      <c r="AA21" s="368">
        <f>SUM(G21:Z21)</f>
        <v>160</v>
      </c>
      <c r="AB21" s="369">
        <f>AF21</f>
        <v>160</v>
      </c>
      <c r="AC21" s="370">
        <f>AH21</f>
        <v>160</v>
      </c>
      <c r="AD21" s="169">
        <f>COUNTA(G21:Z21)</f>
        <v>2</v>
      </c>
      <c r="AE21" s="2"/>
      <c r="AF21" s="164">
        <f>SUM(AT21:AX21)</f>
        <v>160</v>
      </c>
      <c r="AG21" s="166" t="str">
        <f>IF(COUNTIF(AT21:AX21,0)=0,"OK","NO!")</f>
        <v>NO!</v>
      </c>
      <c r="AH21" s="164">
        <f>SUM(BU21:CD21)</f>
        <v>160</v>
      </c>
      <c r="AI21" s="166" t="str">
        <f>IF(COUNTIF(BU21:CD21,0)=0,"OK","NO!")</f>
        <v>NO!</v>
      </c>
      <c r="AJ21" s="133">
        <f>G21</f>
        <v>0</v>
      </c>
      <c r="AK21" s="134">
        <f>H21</f>
        <v>80</v>
      </c>
      <c r="AL21" s="134">
        <f>I21</f>
        <v>0</v>
      </c>
      <c r="AM21" s="134">
        <f>J21</f>
        <v>0</v>
      </c>
      <c r="AN21" s="134">
        <f>K21</f>
        <v>80</v>
      </c>
      <c r="AO21" s="134">
        <f>L21</f>
        <v>0</v>
      </c>
      <c r="AP21" s="134">
        <f>M21</f>
        <v>0</v>
      </c>
      <c r="AQ21" s="134">
        <f>N21</f>
        <v>0</v>
      </c>
      <c r="AR21" s="134">
        <f>O21</f>
        <v>0</v>
      </c>
      <c r="AS21" s="135">
        <f>P21</f>
        <v>0</v>
      </c>
      <c r="AT21" s="56">
        <f>LARGE($AJ21:$AS21,AT$9)</f>
        <v>80</v>
      </c>
      <c r="AU21" s="57">
        <f>LARGE($AJ21:$AS21,AU$9)</f>
        <v>80</v>
      </c>
      <c r="AV21" s="57">
        <f>LARGE($AJ21:$AS21,AV$9)</f>
        <v>0</v>
      </c>
      <c r="AW21" s="57">
        <f>LARGE($AJ21:$AS21,AW$9)</f>
        <v>0</v>
      </c>
      <c r="AX21" s="58">
        <f>LARGE($AJ21:$AS21,AX$9)</f>
        <v>0</v>
      </c>
      <c r="AY21" s="274" t="str">
        <f>IF(COUNTIF(AT21:AX21,0)=0,"Sì","NO!")</f>
        <v>NO!</v>
      </c>
      <c r="BA21" s="93">
        <f>G21</f>
        <v>0</v>
      </c>
      <c r="BB21" s="104">
        <f>H21</f>
        <v>80</v>
      </c>
      <c r="BC21" s="104">
        <f>I21</f>
        <v>0</v>
      </c>
      <c r="BD21" s="104">
        <f>J21</f>
        <v>0</v>
      </c>
      <c r="BE21" s="104">
        <f>K21</f>
        <v>80</v>
      </c>
      <c r="BF21" s="104">
        <f>L21</f>
        <v>0</v>
      </c>
      <c r="BG21" s="104">
        <f>M21</f>
        <v>0</v>
      </c>
      <c r="BH21" s="104">
        <f>N21</f>
        <v>0</v>
      </c>
      <c r="BI21" s="104">
        <f>O21</f>
        <v>0</v>
      </c>
      <c r="BJ21" s="104">
        <f>P21</f>
        <v>0</v>
      </c>
      <c r="BK21" s="104">
        <f>Q21</f>
        <v>0</v>
      </c>
      <c r="BL21" s="104">
        <f>R21</f>
        <v>0</v>
      </c>
      <c r="BM21" s="104">
        <f>S21</f>
        <v>0</v>
      </c>
      <c r="BN21" s="104">
        <f>T21</f>
        <v>0</v>
      </c>
      <c r="BO21" s="104">
        <f>U21</f>
        <v>0</v>
      </c>
      <c r="BP21" s="104">
        <f>V21</f>
        <v>0</v>
      </c>
      <c r="BQ21" s="104">
        <f>W21</f>
        <v>0</v>
      </c>
      <c r="BR21" s="104">
        <f>X21</f>
        <v>0</v>
      </c>
      <c r="BS21" s="104">
        <f>Y21</f>
        <v>0</v>
      </c>
      <c r="BT21" s="105">
        <f>Z21</f>
        <v>0</v>
      </c>
      <c r="BU21" s="83">
        <f>LARGE($BA21:$BT21,BU$9)</f>
        <v>80</v>
      </c>
      <c r="BV21" s="84">
        <f>LARGE($BA21:$BT21,BV$9)</f>
        <v>80</v>
      </c>
      <c r="BW21" s="84">
        <f>LARGE($BA21:$BT21,BW$9)</f>
        <v>0</v>
      </c>
      <c r="BX21" s="84">
        <f>LARGE($BA21:$BT21,BX$9)</f>
        <v>0</v>
      </c>
      <c r="BY21" s="84">
        <f>LARGE($BA21:$BT21,BY$9)</f>
        <v>0</v>
      </c>
      <c r="BZ21" s="84">
        <f>LARGE($BA21:$BT21,BZ$9)</f>
        <v>0</v>
      </c>
      <c r="CA21" s="84">
        <f>LARGE($BA21:$BT21,CA$9)</f>
        <v>0</v>
      </c>
      <c r="CB21" s="84">
        <f>LARGE($BA21:$BT21,CB$9)</f>
        <v>0</v>
      </c>
      <c r="CC21" s="84">
        <f>LARGE($BA21:$BT21,CC$9)</f>
        <v>0</v>
      </c>
      <c r="CD21" s="85">
        <f>LARGE($BA21:$BT21,CD$9)</f>
        <v>0</v>
      </c>
      <c r="CE21" s="275" t="str">
        <f>IF(COUNTIF(BZ21:CD21,0)=0,"Sì","NO!")</f>
        <v>NO!</v>
      </c>
      <c r="CG21" s="276" t="str">
        <f>C21&amp;" - "&amp;AD21</f>
        <v>Assoluta - 2</v>
      </c>
    </row>
    <row r="22" spans="1:85">
      <c r="A22" s="29">
        <f>A21+1</f>
        <v>13</v>
      </c>
      <c r="B22" s="178" t="s">
        <v>262</v>
      </c>
      <c r="C22" s="30" t="str">
        <f>VLOOKUP(E22,Fasce!$A$3:$B$8,2)</f>
        <v>1800-2000</v>
      </c>
      <c r="D22" s="158">
        <f>IF(C22="--","",COUNTIF($C$10:$C22,C22))</f>
        <v>5</v>
      </c>
      <c r="E22" s="4">
        <f>VLOOKUP(B22,Anagrafica!$B$2:$D$64,3,FALSE)</f>
        <v>1907</v>
      </c>
      <c r="F22" s="364">
        <f>IF(B22&lt;&gt;"",AF22,"")</f>
        <v>137.64158774845359</v>
      </c>
      <c r="G22" s="395"/>
      <c r="H22" s="266"/>
      <c r="I22" s="266">
        <v>29.117041420118341</v>
      </c>
      <c r="J22" s="266"/>
      <c r="K22" s="266"/>
      <c r="L22" s="417">
        <v>74.290657439446363</v>
      </c>
      <c r="M22" s="266"/>
      <c r="N22" s="266">
        <v>34.233888888888885</v>
      </c>
      <c r="O22" s="266"/>
      <c r="P22" s="361"/>
      <c r="Q22" s="267"/>
      <c r="R22" s="266"/>
      <c r="S22" s="266"/>
      <c r="T22" s="266"/>
      <c r="U22" s="266"/>
      <c r="V22" s="266"/>
      <c r="W22" s="266"/>
      <c r="X22" s="266"/>
      <c r="Y22" s="266"/>
      <c r="Z22" s="270"/>
      <c r="AA22" s="368">
        <f>SUM(G22:Z22)</f>
        <v>137.64158774845359</v>
      </c>
      <c r="AB22" s="369">
        <f>AF22</f>
        <v>137.64158774845359</v>
      </c>
      <c r="AC22" s="370">
        <f>AH22</f>
        <v>137.64158774845359</v>
      </c>
      <c r="AD22" s="169">
        <f>COUNTA(G22:Z22)</f>
        <v>3</v>
      </c>
      <c r="AE22" s="2"/>
      <c r="AF22" s="164">
        <f>SUM(AT22:AX22)</f>
        <v>137.64158774845359</v>
      </c>
      <c r="AG22" s="166" t="str">
        <f>IF(COUNTIF(AT22:AX22,0)=0,"OK","NO!")</f>
        <v>NO!</v>
      </c>
      <c r="AH22" s="164">
        <f>SUM(BU22:CD22)</f>
        <v>137.64158774845359</v>
      </c>
      <c r="AI22" s="166" t="str">
        <f>IF(COUNTIF(BU22:CD22,0)=0,"OK","NO!")</f>
        <v>NO!</v>
      </c>
      <c r="AJ22" s="133">
        <f>G22</f>
        <v>0</v>
      </c>
      <c r="AK22" s="134">
        <f>H22</f>
        <v>0</v>
      </c>
      <c r="AL22" s="134">
        <f>I22</f>
        <v>29.117041420118341</v>
      </c>
      <c r="AM22" s="134">
        <f>J22</f>
        <v>0</v>
      </c>
      <c r="AN22" s="134">
        <f>K22</f>
        <v>0</v>
      </c>
      <c r="AO22" s="134">
        <f>L22</f>
        <v>74.290657439446363</v>
      </c>
      <c r="AP22" s="134">
        <f>M22</f>
        <v>0</v>
      </c>
      <c r="AQ22" s="134">
        <f>N22</f>
        <v>34.233888888888885</v>
      </c>
      <c r="AR22" s="134">
        <f>O22</f>
        <v>0</v>
      </c>
      <c r="AS22" s="135">
        <f>P22</f>
        <v>0</v>
      </c>
      <c r="AT22" s="56">
        <f>LARGE($AJ22:$AS22,AT$9)</f>
        <v>74.290657439446363</v>
      </c>
      <c r="AU22" s="57">
        <f>LARGE($AJ22:$AS22,AU$9)</f>
        <v>34.233888888888885</v>
      </c>
      <c r="AV22" s="57">
        <f>LARGE($AJ22:$AS22,AV$9)</f>
        <v>29.117041420118341</v>
      </c>
      <c r="AW22" s="57">
        <f>LARGE($AJ22:$AS22,AW$9)</f>
        <v>0</v>
      </c>
      <c r="AX22" s="58">
        <f>LARGE($AJ22:$AS22,AX$9)</f>
        <v>0</v>
      </c>
      <c r="AY22" s="274" t="str">
        <f>IF(COUNTIF(AT22:AX22,0)=0,"Sì","NO!")</f>
        <v>NO!</v>
      </c>
      <c r="BA22" s="93">
        <f>G22</f>
        <v>0</v>
      </c>
      <c r="BB22" s="104">
        <f>H22</f>
        <v>0</v>
      </c>
      <c r="BC22" s="104">
        <f>I22</f>
        <v>29.117041420118341</v>
      </c>
      <c r="BD22" s="104">
        <f>J22</f>
        <v>0</v>
      </c>
      <c r="BE22" s="104">
        <f>K22</f>
        <v>0</v>
      </c>
      <c r="BF22" s="104">
        <f>L22</f>
        <v>74.290657439446363</v>
      </c>
      <c r="BG22" s="104">
        <f>M22</f>
        <v>0</v>
      </c>
      <c r="BH22" s="104">
        <f>N22</f>
        <v>34.233888888888885</v>
      </c>
      <c r="BI22" s="104">
        <f>O22</f>
        <v>0</v>
      </c>
      <c r="BJ22" s="104">
        <f>P22</f>
        <v>0</v>
      </c>
      <c r="BK22" s="104">
        <f>Q22</f>
        <v>0</v>
      </c>
      <c r="BL22" s="104">
        <f>R22</f>
        <v>0</v>
      </c>
      <c r="BM22" s="104">
        <f>S22</f>
        <v>0</v>
      </c>
      <c r="BN22" s="104">
        <f>T22</f>
        <v>0</v>
      </c>
      <c r="BO22" s="104">
        <f>U22</f>
        <v>0</v>
      </c>
      <c r="BP22" s="104">
        <f>V22</f>
        <v>0</v>
      </c>
      <c r="BQ22" s="104">
        <f>W22</f>
        <v>0</v>
      </c>
      <c r="BR22" s="104">
        <f>X22</f>
        <v>0</v>
      </c>
      <c r="BS22" s="104">
        <f>Y22</f>
        <v>0</v>
      </c>
      <c r="BT22" s="105">
        <f>Z22</f>
        <v>0</v>
      </c>
      <c r="BU22" s="83">
        <f>LARGE($BA22:$BT22,BU$9)</f>
        <v>74.290657439446363</v>
      </c>
      <c r="BV22" s="84">
        <f>LARGE($BA22:$BT22,BV$9)</f>
        <v>34.233888888888885</v>
      </c>
      <c r="BW22" s="84">
        <f>LARGE($BA22:$BT22,BW$9)</f>
        <v>29.117041420118341</v>
      </c>
      <c r="BX22" s="84">
        <f>LARGE($BA22:$BT22,BX$9)</f>
        <v>0</v>
      </c>
      <c r="BY22" s="84">
        <f>LARGE($BA22:$BT22,BY$9)</f>
        <v>0</v>
      </c>
      <c r="BZ22" s="84">
        <f>LARGE($BA22:$BT22,BZ$9)</f>
        <v>0</v>
      </c>
      <c r="CA22" s="84">
        <f>LARGE($BA22:$BT22,CA$9)</f>
        <v>0</v>
      </c>
      <c r="CB22" s="84">
        <f>LARGE($BA22:$BT22,CB$9)</f>
        <v>0</v>
      </c>
      <c r="CC22" s="84">
        <f>LARGE($BA22:$BT22,CC$9)</f>
        <v>0</v>
      </c>
      <c r="CD22" s="85">
        <f>LARGE($BA22:$BT22,CD$9)</f>
        <v>0</v>
      </c>
      <c r="CE22" s="275" t="str">
        <f>IF(COUNTIF(BZ22:CD22,0)=0,"Sì","NO!")</f>
        <v>NO!</v>
      </c>
      <c r="CG22" s="276" t="str">
        <f>C22&amp;" - "&amp;AD22</f>
        <v>1800-2000 - 3</v>
      </c>
    </row>
    <row r="23" spans="1:85">
      <c r="A23" s="29">
        <f>A22+1</f>
        <v>14</v>
      </c>
      <c r="B23" s="178" t="s">
        <v>229</v>
      </c>
      <c r="C23" s="30" t="str">
        <f>VLOOKUP(E23,Fasce!$A$3:$B$8,2)</f>
        <v>1600-1799</v>
      </c>
      <c r="D23" s="158">
        <f>IF(C23="--","",COUNTIF($C$10:$C23,C23))</f>
        <v>4</v>
      </c>
      <c r="E23" s="4">
        <f>VLOOKUP(B23,Anagrafica!$B$2:$D$64,3,FALSE)</f>
        <v>1756</v>
      </c>
      <c r="F23" s="364">
        <f>IF(B23&lt;&gt;"",AF23,"")</f>
        <v>132.80560815253122</v>
      </c>
      <c r="G23" s="395">
        <v>41.22</v>
      </c>
      <c r="H23" s="266"/>
      <c r="I23" s="266">
        <v>41.474497041420122</v>
      </c>
      <c r="J23" s="266"/>
      <c r="K23" s="266">
        <v>40.322222222222223</v>
      </c>
      <c r="L23" s="266"/>
      <c r="M23" s="266"/>
      <c r="N23" s="266">
        <v>9.7888888888888896</v>
      </c>
      <c r="O23" s="266"/>
      <c r="P23" s="361"/>
      <c r="Q23" s="267"/>
      <c r="R23" s="266"/>
      <c r="S23" s="266"/>
      <c r="T23" s="266"/>
      <c r="U23" s="266"/>
      <c r="V23" s="266"/>
      <c r="W23" s="266"/>
      <c r="X23" s="266"/>
      <c r="Y23" s="266"/>
      <c r="Z23" s="270"/>
      <c r="AA23" s="368">
        <f>SUM(G23:Z23)</f>
        <v>132.80560815253122</v>
      </c>
      <c r="AB23" s="369">
        <f>AF23</f>
        <v>132.80560815253122</v>
      </c>
      <c r="AC23" s="370">
        <f>AH23</f>
        <v>132.80560815253122</v>
      </c>
      <c r="AD23" s="169">
        <f>COUNTA(G23:Z23)</f>
        <v>4</v>
      </c>
      <c r="AE23" s="2"/>
      <c r="AF23" s="164">
        <f>SUM(AT23:AX23)</f>
        <v>132.80560815253122</v>
      </c>
      <c r="AG23" s="166" t="str">
        <f>IF(COUNTIF(AT23:AX23,0)=0,"OK","NO!")</f>
        <v>NO!</v>
      </c>
      <c r="AH23" s="164">
        <f>SUM(BU23:CD23)</f>
        <v>132.80560815253122</v>
      </c>
      <c r="AI23" s="166" t="str">
        <f>IF(COUNTIF(BU23:CD23,0)=0,"OK","NO!")</f>
        <v>NO!</v>
      </c>
      <c r="AJ23" s="133">
        <f>G23</f>
        <v>41.22</v>
      </c>
      <c r="AK23" s="134">
        <f>H23</f>
        <v>0</v>
      </c>
      <c r="AL23" s="134">
        <f>I23</f>
        <v>41.474497041420122</v>
      </c>
      <c r="AM23" s="134">
        <f>J23</f>
        <v>0</v>
      </c>
      <c r="AN23" s="134">
        <f>K23</f>
        <v>40.322222222222223</v>
      </c>
      <c r="AO23" s="134">
        <f>L23</f>
        <v>0</v>
      </c>
      <c r="AP23" s="134">
        <f>M23</f>
        <v>0</v>
      </c>
      <c r="AQ23" s="134">
        <f>N23</f>
        <v>9.7888888888888896</v>
      </c>
      <c r="AR23" s="134">
        <f>O23</f>
        <v>0</v>
      </c>
      <c r="AS23" s="135">
        <f>P23</f>
        <v>0</v>
      </c>
      <c r="AT23" s="56">
        <f>LARGE($AJ23:$AS23,AT$9)</f>
        <v>41.474497041420122</v>
      </c>
      <c r="AU23" s="57">
        <f>LARGE($AJ23:$AS23,AU$9)</f>
        <v>41.22</v>
      </c>
      <c r="AV23" s="57">
        <f>LARGE($AJ23:$AS23,AV$9)</f>
        <v>40.322222222222223</v>
      </c>
      <c r="AW23" s="57">
        <f>LARGE($AJ23:$AS23,AW$9)</f>
        <v>9.7888888888888896</v>
      </c>
      <c r="AX23" s="58">
        <f>LARGE($AJ23:$AS23,AX$9)</f>
        <v>0</v>
      </c>
      <c r="AY23" s="274" t="str">
        <f>IF(COUNTIF(AT23:AX23,0)=0,"Sì","NO!")</f>
        <v>NO!</v>
      </c>
      <c r="BA23" s="93">
        <f>G23</f>
        <v>41.22</v>
      </c>
      <c r="BB23" s="104">
        <f>H23</f>
        <v>0</v>
      </c>
      <c r="BC23" s="104">
        <f>I23</f>
        <v>41.474497041420122</v>
      </c>
      <c r="BD23" s="104">
        <f>J23</f>
        <v>0</v>
      </c>
      <c r="BE23" s="104">
        <f>K23</f>
        <v>40.322222222222223</v>
      </c>
      <c r="BF23" s="104">
        <f>L23</f>
        <v>0</v>
      </c>
      <c r="BG23" s="104">
        <f>M23</f>
        <v>0</v>
      </c>
      <c r="BH23" s="104">
        <f>N23</f>
        <v>9.7888888888888896</v>
      </c>
      <c r="BI23" s="104">
        <f>O23</f>
        <v>0</v>
      </c>
      <c r="BJ23" s="104">
        <f>P23</f>
        <v>0</v>
      </c>
      <c r="BK23" s="104">
        <f>Q23</f>
        <v>0</v>
      </c>
      <c r="BL23" s="104">
        <f>R23</f>
        <v>0</v>
      </c>
      <c r="BM23" s="104">
        <f>S23</f>
        <v>0</v>
      </c>
      <c r="BN23" s="104">
        <f>T23</f>
        <v>0</v>
      </c>
      <c r="BO23" s="104">
        <f>U23</f>
        <v>0</v>
      </c>
      <c r="BP23" s="104">
        <f>V23</f>
        <v>0</v>
      </c>
      <c r="BQ23" s="104">
        <f>W23</f>
        <v>0</v>
      </c>
      <c r="BR23" s="104">
        <f>X23</f>
        <v>0</v>
      </c>
      <c r="BS23" s="104">
        <f>Y23</f>
        <v>0</v>
      </c>
      <c r="BT23" s="105">
        <f>Z23</f>
        <v>0</v>
      </c>
      <c r="BU23" s="83">
        <f>LARGE($BA23:$BT23,BU$9)</f>
        <v>41.474497041420122</v>
      </c>
      <c r="BV23" s="84">
        <f>LARGE($BA23:$BT23,BV$9)</f>
        <v>41.22</v>
      </c>
      <c r="BW23" s="84">
        <f>LARGE($BA23:$BT23,BW$9)</f>
        <v>40.322222222222223</v>
      </c>
      <c r="BX23" s="84">
        <f>LARGE($BA23:$BT23,BX$9)</f>
        <v>9.7888888888888896</v>
      </c>
      <c r="BY23" s="84">
        <f>LARGE($BA23:$BT23,BY$9)</f>
        <v>0</v>
      </c>
      <c r="BZ23" s="84">
        <f>LARGE($BA23:$BT23,BZ$9)</f>
        <v>0</v>
      </c>
      <c r="CA23" s="84">
        <f>LARGE($BA23:$BT23,CA$9)</f>
        <v>0</v>
      </c>
      <c r="CB23" s="84">
        <f>LARGE($BA23:$BT23,CB$9)</f>
        <v>0</v>
      </c>
      <c r="CC23" s="84">
        <f>LARGE($BA23:$BT23,CC$9)</f>
        <v>0</v>
      </c>
      <c r="CD23" s="85">
        <f>LARGE($BA23:$BT23,CD$9)</f>
        <v>0</v>
      </c>
      <c r="CE23" s="275" t="str">
        <f>IF(COUNTIF(BZ23:CD23,0)=0,"Sì","NO!")</f>
        <v>NO!</v>
      </c>
      <c r="CG23" s="276" t="str">
        <f>C23&amp;" - "&amp;AD23</f>
        <v>1600-1799 - 4</v>
      </c>
    </row>
    <row r="24" spans="1:85">
      <c r="A24" s="29">
        <f>A23+1</f>
        <v>15</v>
      </c>
      <c r="B24" s="178" t="s">
        <v>276</v>
      </c>
      <c r="C24" s="30" t="str">
        <f>VLOOKUP(E24,Fasce!$A$3:$B$8,2)</f>
        <v>1800-2000</v>
      </c>
      <c r="D24" s="158">
        <f>IF(C24="--","",COUNTIF($C$10:$C24,C24))</f>
        <v>6</v>
      </c>
      <c r="E24" s="4">
        <v>1836</v>
      </c>
      <c r="F24" s="364">
        <f>IF(B24&lt;&gt;"",AF24,"")</f>
        <v>101.92108408210973</v>
      </c>
      <c r="G24" s="395"/>
      <c r="H24" s="266"/>
      <c r="I24" s="266"/>
      <c r="J24" s="266">
        <v>41.92491124260355</v>
      </c>
      <c r="K24" s="266">
        <v>59.996172839506173</v>
      </c>
      <c r="L24" s="266"/>
      <c r="M24" s="266"/>
      <c r="N24" s="266"/>
      <c r="O24" s="266"/>
      <c r="P24" s="361"/>
      <c r="Q24" s="267"/>
      <c r="R24" s="266"/>
      <c r="S24" s="266"/>
      <c r="T24" s="266"/>
      <c r="U24" s="266"/>
      <c r="V24" s="266"/>
      <c r="W24" s="266"/>
      <c r="X24" s="266"/>
      <c r="Y24" s="266"/>
      <c r="Z24" s="270"/>
      <c r="AA24" s="368">
        <f>SUM(G24:Z24)</f>
        <v>101.92108408210973</v>
      </c>
      <c r="AB24" s="369">
        <f>AF24</f>
        <v>101.92108408210973</v>
      </c>
      <c r="AC24" s="370">
        <f>AH24</f>
        <v>101.92108408210973</v>
      </c>
      <c r="AD24" s="169">
        <f>COUNTA(G24:Z24)</f>
        <v>2</v>
      </c>
      <c r="AE24" s="2"/>
      <c r="AF24" s="164">
        <f>SUM(AT24:AX24)</f>
        <v>101.92108408210973</v>
      </c>
      <c r="AG24" s="166" t="str">
        <f>IF(COUNTIF(AT24:AX24,0)=0,"OK","NO!")</f>
        <v>NO!</v>
      </c>
      <c r="AH24" s="164">
        <f>SUM(BU24:CD24)</f>
        <v>101.92108408210973</v>
      </c>
      <c r="AI24" s="166" t="str">
        <f>IF(COUNTIF(BU24:CD24,0)=0,"OK","NO!")</f>
        <v>NO!</v>
      </c>
      <c r="AJ24" s="133">
        <f>G24</f>
        <v>0</v>
      </c>
      <c r="AK24" s="134">
        <f>H24</f>
        <v>0</v>
      </c>
      <c r="AL24" s="134">
        <f>I24</f>
        <v>0</v>
      </c>
      <c r="AM24" s="134">
        <f>J24</f>
        <v>41.92491124260355</v>
      </c>
      <c r="AN24" s="134">
        <f>K24</f>
        <v>59.996172839506173</v>
      </c>
      <c r="AO24" s="134">
        <f>L24</f>
        <v>0</v>
      </c>
      <c r="AP24" s="134">
        <f>M24</f>
        <v>0</v>
      </c>
      <c r="AQ24" s="134">
        <f>N24</f>
        <v>0</v>
      </c>
      <c r="AR24" s="134">
        <f>O24</f>
        <v>0</v>
      </c>
      <c r="AS24" s="135">
        <f>P24</f>
        <v>0</v>
      </c>
      <c r="AT24" s="56">
        <f>LARGE($AJ24:$AS24,AT$9)</f>
        <v>59.996172839506173</v>
      </c>
      <c r="AU24" s="57">
        <f>LARGE($AJ24:$AS24,AU$9)</f>
        <v>41.92491124260355</v>
      </c>
      <c r="AV24" s="57">
        <f>LARGE($AJ24:$AS24,AV$9)</f>
        <v>0</v>
      </c>
      <c r="AW24" s="57">
        <f>LARGE($AJ24:$AS24,AW$9)</f>
        <v>0</v>
      </c>
      <c r="AX24" s="58">
        <f>LARGE($AJ24:$AS24,AX$9)</f>
        <v>0</v>
      </c>
      <c r="AY24" s="274" t="str">
        <f>IF(COUNTIF(AT24:AX24,0)=0,"Sì","NO!")</f>
        <v>NO!</v>
      </c>
      <c r="BA24" s="93">
        <f>G24</f>
        <v>0</v>
      </c>
      <c r="BB24" s="104">
        <f>H24</f>
        <v>0</v>
      </c>
      <c r="BC24" s="104">
        <f>I24</f>
        <v>0</v>
      </c>
      <c r="BD24" s="104">
        <f>J24</f>
        <v>41.92491124260355</v>
      </c>
      <c r="BE24" s="104">
        <f>K24</f>
        <v>59.996172839506173</v>
      </c>
      <c r="BF24" s="104">
        <f>L24</f>
        <v>0</v>
      </c>
      <c r="BG24" s="104">
        <f>M24</f>
        <v>0</v>
      </c>
      <c r="BH24" s="104">
        <f>N24</f>
        <v>0</v>
      </c>
      <c r="BI24" s="104">
        <f>O24</f>
        <v>0</v>
      </c>
      <c r="BJ24" s="104">
        <f>P24</f>
        <v>0</v>
      </c>
      <c r="BK24" s="104">
        <f>Q24</f>
        <v>0</v>
      </c>
      <c r="BL24" s="104">
        <f>R24</f>
        <v>0</v>
      </c>
      <c r="BM24" s="104">
        <f>S24</f>
        <v>0</v>
      </c>
      <c r="BN24" s="104">
        <f>T24</f>
        <v>0</v>
      </c>
      <c r="BO24" s="104">
        <f>U24</f>
        <v>0</v>
      </c>
      <c r="BP24" s="104">
        <f>V24</f>
        <v>0</v>
      </c>
      <c r="BQ24" s="104">
        <f>W24</f>
        <v>0</v>
      </c>
      <c r="BR24" s="104">
        <f>X24</f>
        <v>0</v>
      </c>
      <c r="BS24" s="104">
        <f>Y24</f>
        <v>0</v>
      </c>
      <c r="BT24" s="105">
        <f>Z24</f>
        <v>0</v>
      </c>
      <c r="BU24" s="83">
        <f>LARGE($BA24:$BT24,BU$9)</f>
        <v>59.996172839506173</v>
      </c>
      <c r="BV24" s="84">
        <f>LARGE($BA24:$BT24,BV$9)</f>
        <v>41.92491124260355</v>
      </c>
      <c r="BW24" s="84">
        <f>LARGE($BA24:$BT24,BW$9)</f>
        <v>0</v>
      </c>
      <c r="BX24" s="84">
        <f>LARGE($BA24:$BT24,BX$9)</f>
        <v>0</v>
      </c>
      <c r="BY24" s="84">
        <f>LARGE($BA24:$BT24,BY$9)</f>
        <v>0</v>
      </c>
      <c r="BZ24" s="84">
        <f>LARGE($BA24:$BT24,BZ$9)</f>
        <v>0</v>
      </c>
      <c r="CA24" s="84">
        <f>LARGE($BA24:$BT24,CA$9)</f>
        <v>0</v>
      </c>
      <c r="CB24" s="84">
        <f>LARGE($BA24:$BT24,CB$9)</f>
        <v>0</v>
      </c>
      <c r="CC24" s="84">
        <f>LARGE($BA24:$BT24,CC$9)</f>
        <v>0</v>
      </c>
      <c r="CD24" s="85">
        <f>LARGE($BA24:$BT24,CD$9)</f>
        <v>0</v>
      </c>
      <c r="CE24" s="275" t="str">
        <f>IF(COUNTIF(BZ24:CD24,0)=0,"Sì","NO!")</f>
        <v>NO!</v>
      </c>
      <c r="CG24" s="276" t="str">
        <f>C24&amp;" - "&amp;AD24</f>
        <v>1800-2000 - 2</v>
      </c>
    </row>
    <row r="25" spans="1:85">
      <c r="A25" s="29">
        <f>A24+1</f>
        <v>16</v>
      </c>
      <c r="B25" s="178" t="s">
        <v>291</v>
      </c>
      <c r="C25" s="30" t="str">
        <f>VLOOKUP(E25,Fasce!$A$3:$B$8,2)</f>
        <v>1800-2000</v>
      </c>
      <c r="D25" s="158">
        <f>IF(C25="--","",COUNTIF($C$10:$C25,C25))</f>
        <v>7</v>
      </c>
      <c r="E25" s="4">
        <f>VLOOKUP(B25,Anagrafica!$B$2:$D$64,3,FALSE)</f>
        <v>1872</v>
      </c>
      <c r="F25" s="364">
        <f>IF(B25&lt;&gt;"",AF25,"")</f>
        <v>92.41548752834467</v>
      </c>
      <c r="G25" s="269"/>
      <c r="H25" s="266"/>
      <c r="I25" s="266"/>
      <c r="J25" s="266"/>
      <c r="K25" s="266"/>
      <c r="L25" s="266"/>
      <c r="M25" s="266">
        <v>57.332222222222221</v>
      </c>
      <c r="N25" s="266"/>
      <c r="O25" s="266"/>
      <c r="P25" s="361">
        <v>35.083265306122449</v>
      </c>
      <c r="Q25" s="267"/>
      <c r="R25" s="266"/>
      <c r="S25" s="266"/>
      <c r="T25" s="266"/>
      <c r="U25" s="266"/>
      <c r="V25" s="266"/>
      <c r="W25" s="266"/>
      <c r="X25" s="266"/>
      <c r="Y25" s="266"/>
      <c r="Z25" s="270"/>
      <c r="AA25" s="368">
        <f>SUM(G25:Z25)</f>
        <v>92.41548752834467</v>
      </c>
      <c r="AB25" s="369">
        <f>AF25</f>
        <v>92.41548752834467</v>
      </c>
      <c r="AC25" s="370">
        <f>AH25</f>
        <v>92.41548752834467</v>
      </c>
      <c r="AD25" s="169">
        <f>COUNTA(G25:Z25)</f>
        <v>2</v>
      </c>
      <c r="AE25" s="2"/>
      <c r="AF25" s="164">
        <f>SUM(AT25:AX25)</f>
        <v>92.41548752834467</v>
      </c>
      <c r="AG25" s="166" t="str">
        <f>IF(COUNTIF(AT25:AX25,0)=0,"OK","NO!")</f>
        <v>NO!</v>
      </c>
      <c r="AH25" s="164">
        <f>SUM(BU25:CD25)</f>
        <v>92.41548752834467</v>
      </c>
      <c r="AI25" s="166" t="str">
        <f>IF(COUNTIF(BU25:CD25,0)=0,"OK","NO!")</f>
        <v>NO!</v>
      </c>
      <c r="AJ25" s="133">
        <f>G25</f>
        <v>0</v>
      </c>
      <c r="AK25" s="134">
        <f>H25</f>
        <v>0</v>
      </c>
      <c r="AL25" s="134">
        <f>I25</f>
        <v>0</v>
      </c>
      <c r="AM25" s="134">
        <f>J25</f>
        <v>0</v>
      </c>
      <c r="AN25" s="134">
        <f>K25</f>
        <v>0</v>
      </c>
      <c r="AO25" s="134">
        <f>L25</f>
        <v>0</v>
      </c>
      <c r="AP25" s="134">
        <f>M25</f>
        <v>57.332222222222221</v>
      </c>
      <c r="AQ25" s="134">
        <f>N25</f>
        <v>0</v>
      </c>
      <c r="AR25" s="134">
        <f>O25</f>
        <v>0</v>
      </c>
      <c r="AS25" s="135">
        <f>P25</f>
        <v>35.083265306122449</v>
      </c>
      <c r="AT25" s="56">
        <f>LARGE($AJ25:$AS25,AT$9)</f>
        <v>57.332222222222221</v>
      </c>
      <c r="AU25" s="57">
        <f>LARGE($AJ25:$AS25,AU$9)</f>
        <v>35.083265306122449</v>
      </c>
      <c r="AV25" s="57">
        <f>LARGE($AJ25:$AS25,AV$9)</f>
        <v>0</v>
      </c>
      <c r="AW25" s="57">
        <f>LARGE($AJ25:$AS25,AW$9)</f>
        <v>0</v>
      </c>
      <c r="AX25" s="58">
        <f>LARGE($AJ25:$AS25,AX$9)</f>
        <v>0</v>
      </c>
      <c r="AY25" s="274" t="str">
        <f>IF(COUNTIF(AT25:AX25,0)=0,"Sì","NO!")</f>
        <v>NO!</v>
      </c>
      <c r="BA25" s="93">
        <f>G25</f>
        <v>0</v>
      </c>
      <c r="BB25" s="104">
        <f>H25</f>
        <v>0</v>
      </c>
      <c r="BC25" s="104">
        <f>I25</f>
        <v>0</v>
      </c>
      <c r="BD25" s="104">
        <f>J25</f>
        <v>0</v>
      </c>
      <c r="BE25" s="104">
        <f>K25</f>
        <v>0</v>
      </c>
      <c r="BF25" s="104">
        <f>L25</f>
        <v>0</v>
      </c>
      <c r="BG25" s="104">
        <f>M25</f>
        <v>57.332222222222221</v>
      </c>
      <c r="BH25" s="104">
        <f>N25</f>
        <v>0</v>
      </c>
      <c r="BI25" s="104">
        <f>O25</f>
        <v>0</v>
      </c>
      <c r="BJ25" s="104">
        <f>P25</f>
        <v>35.083265306122449</v>
      </c>
      <c r="BK25" s="104">
        <f>Q25</f>
        <v>0</v>
      </c>
      <c r="BL25" s="104">
        <f>R25</f>
        <v>0</v>
      </c>
      <c r="BM25" s="104">
        <f>S25</f>
        <v>0</v>
      </c>
      <c r="BN25" s="104">
        <f>T25</f>
        <v>0</v>
      </c>
      <c r="BO25" s="104">
        <f>U25</f>
        <v>0</v>
      </c>
      <c r="BP25" s="104">
        <f>V25</f>
        <v>0</v>
      </c>
      <c r="BQ25" s="104">
        <f>W25</f>
        <v>0</v>
      </c>
      <c r="BR25" s="104">
        <f>X25</f>
        <v>0</v>
      </c>
      <c r="BS25" s="104">
        <f>Y25</f>
        <v>0</v>
      </c>
      <c r="BT25" s="105">
        <f>Z25</f>
        <v>0</v>
      </c>
      <c r="BU25" s="83">
        <f>LARGE($BA25:$BT25,BU$9)</f>
        <v>57.332222222222221</v>
      </c>
      <c r="BV25" s="84">
        <f>LARGE($BA25:$BT25,BV$9)</f>
        <v>35.083265306122449</v>
      </c>
      <c r="BW25" s="84">
        <f>LARGE($BA25:$BT25,BW$9)</f>
        <v>0</v>
      </c>
      <c r="BX25" s="84">
        <f>LARGE($BA25:$BT25,BX$9)</f>
        <v>0</v>
      </c>
      <c r="BY25" s="84">
        <f>LARGE($BA25:$BT25,BY$9)</f>
        <v>0</v>
      </c>
      <c r="BZ25" s="84">
        <f>LARGE($BA25:$BT25,BZ$9)</f>
        <v>0</v>
      </c>
      <c r="CA25" s="84">
        <f>LARGE($BA25:$BT25,CA$9)</f>
        <v>0</v>
      </c>
      <c r="CB25" s="84">
        <f>LARGE($BA25:$BT25,CB$9)</f>
        <v>0</v>
      </c>
      <c r="CC25" s="84">
        <f>LARGE($BA25:$BT25,CC$9)</f>
        <v>0</v>
      </c>
      <c r="CD25" s="85">
        <f>LARGE($BA25:$BT25,CD$9)</f>
        <v>0</v>
      </c>
      <c r="CE25" s="275" t="str">
        <f>IF(COUNTIF(BZ25:CD25,0)=0,"Sì","NO!")</f>
        <v>NO!</v>
      </c>
      <c r="CG25" s="276" t="str">
        <f>C25&amp;" - "&amp;AD25</f>
        <v>1800-2000 - 2</v>
      </c>
    </row>
    <row r="26" spans="1:85">
      <c r="A26" s="29">
        <f>A25+1</f>
        <v>17</v>
      </c>
      <c r="B26" s="178" t="s">
        <v>244</v>
      </c>
      <c r="C26" s="30" t="str">
        <f>VLOOKUP(E26,Fasce!$A$3:$B$8,2)</f>
        <v>1600-1799</v>
      </c>
      <c r="D26" s="158">
        <f>IF(C26="--","",COUNTIF($C$10:$C26,C26))</f>
        <v>5</v>
      </c>
      <c r="E26" s="4">
        <f>VLOOKUP(B26,Anagrafica!$B$2:$D$64,3,FALSE)</f>
        <v>1700</v>
      </c>
      <c r="F26" s="364">
        <f>IF(B26&lt;&gt;"",AF26,"")</f>
        <v>89.112359991011402</v>
      </c>
      <c r="G26" s="395"/>
      <c r="H26" s="266">
        <v>34.522839506172836</v>
      </c>
      <c r="I26" s="266">
        <v>31.342011834319525</v>
      </c>
      <c r="J26" s="266"/>
      <c r="K26" s="266"/>
      <c r="L26" s="266">
        <v>23.24750865051903</v>
      </c>
      <c r="M26" s="266"/>
      <c r="N26" s="266"/>
      <c r="O26" s="266"/>
      <c r="P26" s="361"/>
      <c r="Q26" s="267"/>
      <c r="R26" s="266"/>
      <c r="S26" s="266"/>
      <c r="T26" s="266"/>
      <c r="U26" s="266"/>
      <c r="V26" s="266"/>
      <c r="W26" s="266"/>
      <c r="X26" s="266"/>
      <c r="Y26" s="266"/>
      <c r="Z26" s="270"/>
      <c r="AA26" s="368">
        <f>SUM(G26:Z26)</f>
        <v>89.112359991011402</v>
      </c>
      <c r="AB26" s="369">
        <f>AF26</f>
        <v>89.112359991011402</v>
      </c>
      <c r="AC26" s="370">
        <f>AH26</f>
        <v>89.112359991011402</v>
      </c>
      <c r="AD26" s="169">
        <f>COUNTA(G26:Z26)</f>
        <v>3</v>
      </c>
      <c r="AE26" s="2"/>
      <c r="AF26" s="164">
        <f>SUM(AT26:AX26)</f>
        <v>89.112359991011402</v>
      </c>
      <c r="AG26" s="166" t="str">
        <f>IF(COUNTIF(AT26:AX26,0)=0,"OK","NO!")</f>
        <v>NO!</v>
      </c>
      <c r="AH26" s="164">
        <f>SUM(BU26:CD26)</f>
        <v>89.112359991011402</v>
      </c>
      <c r="AI26" s="166" t="str">
        <f>IF(COUNTIF(BU26:CD26,0)=0,"OK","NO!")</f>
        <v>NO!</v>
      </c>
      <c r="AJ26" s="133">
        <f>G26</f>
        <v>0</v>
      </c>
      <c r="AK26" s="134">
        <f>H26</f>
        <v>34.522839506172836</v>
      </c>
      <c r="AL26" s="134">
        <f>I26</f>
        <v>31.342011834319525</v>
      </c>
      <c r="AM26" s="134">
        <f>J26</f>
        <v>0</v>
      </c>
      <c r="AN26" s="134">
        <f>K26</f>
        <v>0</v>
      </c>
      <c r="AO26" s="134">
        <f>L26</f>
        <v>23.24750865051903</v>
      </c>
      <c r="AP26" s="134">
        <f>M26</f>
        <v>0</v>
      </c>
      <c r="AQ26" s="134">
        <f>N26</f>
        <v>0</v>
      </c>
      <c r="AR26" s="134">
        <f>O26</f>
        <v>0</v>
      </c>
      <c r="AS26" s="135">
        <f>P26</f>
        <v>0</v>
      </c>
      <c r="AT26" s="56">
        <f>LARGE($AJ26:$AS26,AT$9)</f>
        <v>34.522839506172836</v>
      </c>
      <c r="AU26" s="57">
        <f>LARGE($AJ26:$AS26,AU$9)</f>
        <v>31.342011834319525</v>
      </c>
      <c r="AV26" s="57">
        <f>LARGE($AJ26:$AS26,AV$9)</f>
        <v>23.24750865051903</v>
      </c>
      <c r="AW26" s="57">
        <f>LARGE($AJ26:$AS26,AW$9)</f>
        <v>0</v>
      </c>
      <c r="AX26" s="58">
        <f>LARGE($AJ26:$AS26,AX$9)</f>
        <v>0</v>
      </c>
      <c r="AY26" s="274" t="str">
        <f>IF(COUNTIF(AT26:AX26,0)=0,"Sì","NO!")</f>
        <v>NO!</v>
      </c>
      <c r="BA26" s="93">
        <f>G26</f>
        <v>0</v>
      </c>
      <c r="BB26" s="104">
        <f>H26</f>
        <v>34.522839506172836</v>
      </c>
      <c r="BC26" s="104">
        <f>I26</f>
        <v>31.342011834319525</v>
      </c>
      <c r="BD26" s="104">
        <f>J26</f>
        <v>0</v>
      </c>
      <c r="BE26" s="104">
        <f>K26</f>
        <v>0</v>
      </c>
      <c r="BF26" s="104">
        <f>L26</f>
        <v>23.24750865051903</v>
      </c>
      <c r="BG26" s="104">
        <f>M26</f>
        <v>0</v>
      </c>
      <c r="BH26" s="104">
        <f>N26</f>
        <v>0</v>
      </c>
      <c r="BI26" s="104">
        <f>O26</f>
        <v>0</v>
      </c>
      <c r="BJ26" s="104">
        <f>P26</f>
        <v>0</v>
      </c>
      <c r="BK26" s="104">
        <f>Q26</f>
        <v>0</v>
      </c>
      <c r="BL26" s="104">
        <f>R26</f>
        <v>0</v>
      </c>
      <c r="BM26" s="104">
        <f>S26</f>
        <v>0</v>
      </c>
      <c r="BN26" s="104">
        <f>T26</f>
        <v>0</v>
      </c>
      <c r="BO26" s="104">
        <f>U26</f>
        <v>0</v>
      </c>
      <c r="BP26" s="104">
        <f>V26</f>
        <v>0</v>
      </c>
      <c r="BQ26" s="104">
        <f>W26</f>
        <v>0</v>
      </c>
      <c r="BR26" s="104">
        <f>X26</f>
        <v>0</v>
      </c>
      <c r="BS26" s="104">
        <f>Y26</f>
        <v>0</v>
      </c>
      <c r="BT26" s="105">
        <f>Z26</f>
        <v>0</v>
      </c>
      <c r="BU26" s="83">
        <f>LARGE($BA26:$BT26,BU$9)</f>
        <v>34.522839506172836</v>
      </c>
      <c r="BV26" s="84">
        <f>LARGE($BA26:$BT26,BV$9)</f>
        <v>31.342011834319525</v>
      </c>
      <c r="BW26" s="84">
        <f>LARGE($BA26:$BT26,BW$9)</f>
        <v>23.24750865051903</v>
      </c>
      <c r="BX26" s="84">
        <f>LARGE($BA26:$BT26,BX$9)</f>
        <v>0</v>
      </c>
      <c r="BY26" s="84">
        <f>LARGE($BA26:$BT26,BY$9)</f>
        <v>0</v>
      </c>
      <c r="BZ26" s="84">
        <f>LARGE($BA26:$BT26,BZ$9)</f>
        <v>0</v>
      </c>
      <c r="CA26" s="84">
        <f>LARGE($BA26:$BT26,CA$9)</f>
        <v>0</v>
      </c>
      <c r="CB26" s="84">
        <f>LARGE($BA26:$BT26,CB$9)</f>
        <v>0</v>
      </c>
      <c r="CC26" s="84">
        <f>LARGE($BA26:$BT26,CC$9)</f>
        <v>0</v>
      </c>
      <c r="CD26" s="85">
        <f>LARGE($BA26:$BT26,CD$9)</f>
        <v>0</v>
      </c>
      <c r="CE26" s="275" t="str">
        <f>IF(COUNTIF(BZ26:CD26,0)=0,"Sì","NO!")</f>
        <v>NO!</v>
      </c>
      <c r="CG26" s="276" t="str">
        <f>C26&amp;" - "&amp;AD26</f>
        <v>1600-1799 - 3</v>
      </c>
    </row>
    <row r="27" spans="1:85">
      <c r="A27" s="29">
        <f>A26+1</f>
        <v>18</v>
      </c>
      <c r="B27" s="178" t="s">
        <v>278</v>
      </c>
      <c r="C27" s="30" t="str">
        <f>VLOOKUP(E27,Fasce!$A$3:$B$8,2)</f>
        <v>1600-1799</v>
      </c>
      <c r="D27" s="158">
        <f>IF(C27="--","",COUNTIF($C$10:$C27,C27))</f>
        <v>6</v>
      </c>
      <c r="E27" s="4">
        <v>1653</v>
      </c>
      <c r="F27" s="364">
        <f>IF(B27&lt;&gt;"",AF27,"")</f>
        <v>88.686175716835066</v>
      </c>
      <c r="G27" s="395"/>
      <c r="H27" s="266"/>
      <c r="I27" s="266"/>
      <c r="J27" s="266">
        <v>13.323431952662723</v>
      </c>
      <c r="K27" s="417">
        <v>54.352222222222224</v>
      </c>
      <c r="L27" s="266"/>
      <c r="M27" s="266">
        <v>6.1688888888888886</v>
      </c>
      <c r="N27" s="266"/>
      <c r="O27" s="266"/>
      <c r="P27" s="361">
        <v>14.841632653061225</v>
      </c>
      <c r="Q27" s="267"/>
      <c r="R27" s="266"/>
      <c r="S27" s="266"/>
      <c r="T27" s="266"/>
      <c r="U27" s="266"/>
      <c r="V27" s="266"/>
      <c r="W27" s="266"/>
      <c r="X27" s="266"/>
      <c r="Y27" s="266"/>
      <c r="Z27" s="270"/>
      <c r="AA27" s="368">
        <f>SUM(G27:Z27)</f>
        <v>88.686175716835066</v>
      </c>
      <c r="AB27" s="369">
        <f>AF27</f>
        <v>88.686175716835066</v>
      </c>
      <c r="AC27" s="370">
        <f>AH27</f>
        <v>88.686175716835066</v>
      </c>
      <c r="AD27" s="169">
        <f>COUNTA(G27:Z27)</f>
        <v>4</v>
      </c>
      <c r="AE27" s="2"/>
      <c r="AF27" s="164">
        <f>SUM(AT27:AX27)</f>
        <v>88.686175716835066</v>
      </c>
      <c r="AG27" s="166" t="str">
        <f>IF(COUNTIF(AT27:AX27,0)=0,"OK","NO!")</f>
        <v>NO!</v>
      </c>
      <c r="AH27" s="164">
        <f>SUM(BU27:CD27)</f>
        <v>88.686175716835066</v>
      </c>
      <c r="AI27" s="166" t="str">
        <f>IF(COUNTIF(BU27:CD27,0)=0,"OK","NO!")</f>
        <v>NO!</v>
      </c>
      <c r="AJ27" s="133">
        <f>G27</f>
        <v>0</v>
      </c>
      <c r="AK27" s="134">
        <f>H27</f>
        <v>0</v>
      </c>
      <c r="AL27" s="134">
        <f>I27</f>
        <v>0</v>
      </c>
      <c r="AM27" s="134">
        <f>J27</f>
        <v>13.323431952662723</v>
      </c>
      <c r="AN27" s="134">
        <f>K27</f>
        <v>54.352222222222224</v>
      </c>
      <c r="AO27" s="134">
        <f>L27</f>
        <v>0</v>
      </c>
      <c r="AP27" s="134">
        <f>M27</f>
        <v>6.1688888888888886</v>
      </c>
      <c r="AQ27" s="134">
        <f>N27</f>
        <v>0</v>
      </c>
      <c r="AR27" s="134">
        <f>O27</f>
        <v>0</v>
      </c>
      <c r="AS27" s="135">
        <f>P27</f>
        <v>14.841632653061225</v>
      </c>
      <c r="AT27" s="56">
        <f>LARGE($AJ27:$AS27,AT$9)</f>
        <v>54.352222222222224</v>
      </c>
      <c r="AU27" s="57">
        <f>LARGE($AJ27:$AS27,AU$9)</f>
        <v>14.841632653061225</v>
      </c>
      <c r="AV27" s="57">
        <f>LARGE($AJ27:$AS27,AV$9)</f>
        <v>13.323431952662723</v>
      </c>
      <c r="AW27" s="57">
        <f>LARGE($AJ27:$AS27,AW$9)</f>
        <v>6.1688888888888886</v>
      </c>
      <c r="AX27" s="58">
        <f>LARGE($AJ27:$AS27,AX$9)</f>
        <v>0</v>
      </c>
      <c r="AY27" s="274" t="str">
        <f>IF(COUNTIF(AT27:AX27,0)=0,"Sì","NO!")</f>
        <v>NO!</v>
      </c>
      <c r="BA27" s="93">
        <f>G27</f>
        <v>0</v>
      </c>
      <c r="BB27" s="104">
        <f>H27</f>
        <v>0</v>
      </c>
      <c r="BC27" s="104">
        <f>I27</f>
        <v>0</v>
      </c>
      <c r="BD27" s="104">
        <f>J27</f>
        <v>13.323431952662723</v>
      </c>
      <c r="BE27" s="104">
        <f>K27</f>
        <v>54.352222222222224</v>
      </c>
      <c r="BF27" s="104">
        <f>L27</f>
        <v>0</v>
      </c>
      <c r="BG27" s="104">
        <f>M27</f>
        <v>6.1688888888888886</v>
      </c>
      <c r="BH27" s="104">
        <f>N27</f>
        <v>0</v>
      </c>
      <c r="BI27" s="104">
        <f>O27</f>
        <v>0</v>
      </c>
      <c r="BJ27" s="104">
        <f>P27</f>
        <v>14.841632653061225</v>
      </c>
      <c r="BK27" s="104">
        <f>Q27</f>
        <v>0</v>
      </c>
      <c r="BL27" s="104">
        <f>R27</f>
        <v>0</v>
      </c>
      <c r="BM27" s="104">
        <f>S27</f>
        <v>0</v>
      </c>
      <c r="BN27" s="104">
        <f>T27</f>
        <v>0</v>
      </c>
      <c r="BO27" s="104">
        <f>U27</f>
        <v>0</v>
      </c>
      <c r="BP27" s="104">
        <f>V27</f>
        <v>0</v>
      </c>
      <c r="BQ27" s="104">
        <f>W27</f>
        <v>0</v>
      </c>
      <c r="BR27" s="104">
        <f>X27</f>
        <v>0</v>
      </c>
      <c r="BS27" s="104">
        <f>Y27</f>
        <v>0</v>
      </c>
      <c r="BT27" s="105">
        <f>Z27</f>
        <v>0</v>
      </c>
      <c r="BU27" s="83">
        <f>LARGE($BA27:$BT27,BU$9)</f>
        <v>54.352222222222224</v>
      </c>
      <c r="BV27" s="84">
        <f>LARGE($BA27:$BT27,BV$9)</f>
        <v>14.841632653061225</v>
      </c>
      <c r="BW27" s="84">
        <f>LARGE($BA27:$BT27,BW$9)</f>
        <v>13.323431952662723</v>
      </c>
      <c r="BX27" s="84">
        <f>LARGE($BA27:$BT27,BX$9)</f>
        <v>6.1688888888888886</v>
      </c>
      <c r="BY27" s="84">
        <f>LARGE($BA27:$BT27,BY$9)</f>
        <v>0</v>
      </c>
      <c r="BZ27" s="84">
        <f>LARGE($BA27:$BT27,BZ$9)</f>
        <v>0</v>
      </c>
      <c r="CA27" s="84">
        <f>LARGE($BA27:$BT27,CA$9)</f>
        <v>0</v>
      </c>
      <c r="CB27" s="84">
        <f>LARGE($BA27:$BT27,CB$9)</f>
        <v>0</v>
      </c>
      <c r="CC27" s="84">
        <f>LARGE($BA27:$BT27,CC$9)</f>
        <v>0</v>
      </c>
      <c r="CD27" s="85">
        <f>LARGE($BA27:$BT27,CD$9)</f>
        <v>0</v>
      </c>
      <c r="CE27" s="275" t="str">
        <f>IF(COUNTIF(BZ27:CD27,0)=0,"Sì","NO!")</f>
        <v>NO!</v>
      </c>
      <c r="CG27" s="276" t="str">
        <f>C27&amp;" - "&amp;AD27</f>
        <v>1600-1799 - 4</v>
      </c>
    </row>
    <row r="28" spans="1:85">
      <c r="A28" s="29">
        <f>A27+1</f>
        <v>19</v>
      </c>
      <c r="B28" s="178" t="s">
        <v>264</v>
      </c>
      <c r="C28" s="30" t="str">
        <f>VLOOKUP(E28,Fasce!$A$3:$B$8,2)</f>
        <v>1800-2000</v>
      </c>
      <c r="D28" s="158">
        <f>IF(C28="--","",COUNTIF($C$10:$C28,C28))</f>
        <v>8</v>
      </c>
      <c r="E28" s="4">
        <f>VLOOKUP(B28,Anagrafica!$B$2:$D$64,3,FALSE)</f>
        <v>1842</v>
      </c>
      <c r="F28" s="364">
        <f>IF(B28&lt;&gt;"",AF28,"")</f>
        <v>86.63550006938614</v>
      </c>
      <c r="G28" s="395"/>
      <c r="H28" s="266"/>
      <c r="I28" s="266">
        <v>21.466449704142011</v>
      </c>
      <c r="J28" s="266"/>
      <c r="K28" s="266"/>
      <c r="L28" s="266">
        <v>46.813494809688578</v>
      </c>
      <c r="M28" s="266">
        <v>18.355555555555554</v>
      </c>
      <c r="N28" s="266"/>
      <c r="O28" s="266"/>
      <c r="P28" s="361"/>
      <c r="Q28" s="267"/>
      <c r="R28" s="266"/>
      <c r="S28" s="266"/>
      <c r="T28" s="266"/>
      <c r="U28" s="266"/>
      <c r="V28" s="266"/>
      <c r="W28" s="266"/>
      <c r="X28" s="266"/>
      <c r="Y28" s="266"/>
      <c r="Z28" s="270"/>
      <c r="AA28" s="368">
        <f>SUM(G28:Z28)</f>
        <v>86.63550006938614</v>
      </c>
      <c r="AB28" s="369">
        <f>AF28</f>
        <v>86.63550006938614</v>
      </c>
      <c r="AC28" s="370">
        <f>AH28</f>
        <v>86.63550006938614</v>
      </c>
      <c r="AD28" s="169">
        <f>COUNTA(G28:Z28)</f>
        <v>3</v>
      </c>
      <c r="AE28" s="2"/>
      <c r="AF28" s="164">
        <f>SUM(AT28:AX28)</f>
        <v>86.63550006938614</v>
      </c>
      <c r="AG28" s="166" t="str">
        <f>IF(COUNTIF(AT28:AX28,0)=0,"OK","NO!")</f>
        <v>NO!</v>
      </c>
      <c r="AH28" s="164">
        <f>SUM(BU28:CD28)</f>
        <v>86.63550006938614</v>
      </c>
      <c r="AI28" s="166" t="str">
        <f>IF(COUNTIF(BU28:CD28,0)=0,"OK","NO!")</f>
        <v>NO!</v>
      </c>
      <c r="AJ28" s="133">
        <f>G28</f>
        <v>0</v>
      </c>
      <c r="AK28" s="134">
        <f>H28</f>
        <v>0</v>
      </c>
      <c r="AL28" s="134">
        <f>I28</f>
        <v>21.466449704142011</v>
      </c>
      <c r="AM28" s="134">
        <f>J28</f>
        <v>0</v>
      </c>
      <c r="AN28" s="134">
        <f>K28</f>
        <v>0</v>
      </c>
      <c r="AO28" s="134">
        <f>L28</f>
        <v>46.813494809688578</v>
      </c>
      <c r="AP28" s="134">
        <f>M28</f>
        <v>18.355555555555554</v>
      </c>
      <c r="AQ28" s="134">
        <f>N28</f>
        <v>0</v>
      </c>
      <c r="AR28" s="134">
        <f>O28</f>
        <v>0</v>
      </c>
      <c r="AS28" s="135">
        <f>P28</f>
        <v>0</v>
      </c>
      <c r="AT28" s="56">
        <f>LARGE($AJ28:$AS28,AT$9)</f>
        <v>46.813494809688578</v>
      </c>
      <c r="AU28" s="57">
        <f>LARGE($AJ28:$AS28,AU$9)</f>
        <v>21.466449704142011</v>
      </c>
      <c r="AV28" s="57">
        <f>LARGE($AJ28:$AS28,AV$9)</f>
        <v>18.355555555555554</v>
      </c>
      <c r="AW28" s="57">
        <f>LARGE($AJ28:$AS28,AW$9)</f>
        <v>0</v>
      </c>
      <c r="AX28" s="58">
        <f>LARGE($AJ28:$AS28,AX$9)</f>
        <v>0</v>
      </c>
      <c r="AY28" s="274" t="str">
        <f>IF(COUNTIF(AT28:AX28,0)=0,"Sì","NO!")</f>
        <v>NO!</v>
      </c>
      <c r="BA28" s="93">
        <f>G28</f>
        <v>0</v>
      </c>
      <c r="BB28" s="104">
        <f>H28</f>
        <v>0</v>
      </c>
      <c r="BC28" s="104">
        <f>I28</f>
        <v>21.466449704142011</v>
      </c>
      <c r="BD28" s="104">
        <f>J28</f>
        <v>0</v>
      </c>
      <c r="BE28" s="104">
        <f>K28</f>
        <v>0</v>
      </c>
      <c r="BF28" s="104">
        <f>L28</f>
        <v>46.813494809688578</v>
      </c>
      <c r="BG28" s="104">
        <f>M28</f>
        <v>18.355555555555554</v>
      </c>
      <c r="BH28" s="104">
        <f>N28</f>
        <v>0</v>
      </c>
      <c r="BI28" s="104">
        <f>O28</f>
        <v>0</v>
      </c>
      <c r="BJ28" s="104">
        <f>P28</f>
        <v>0</v>
      </c>
      <c r="BK28" s="104">
        <f>Q28</f>
        <v>0</v>
      </c>
      <c r="BL28" s="104">
        <f>R28</f>
        <v>0</v>
      </c>
      <c r="BM28" s="104">
        <f>S28</f>
        <v>0</v>
      </c>
      <c r="BN28" s="104">
        <f>T28</f>
        <v>0</v>
      </c>
      <c r="BO28" s="104">
        <f>U28</f>
        <v>0</v>
      </c>
      <c r="BP28" s="104">
        <f>V28</f>
        <v>0</v>
      </c>
      <c r="BQ28" s="104">
        <f>W28</f>
        <v>0</v>
      </c>
      <c r="BR28" s="104">
        <f>X28</f>
        <v>0</v>
      </c>
      <c r="BS28" s="104">
        <f>Y28</f>
        <v>0</v>
      </c>
      <c r="BT28" s="105">
        <f>Z28</f>
        <v>0</v>
      </c>
      <c r="BU28" s="83">
        <f>LARGE($BA28:$BT28,BU$9)</f>
        <v>46.813494809688578</v>
      </c>
      <c r="BV28" s="84">
        <f>LARGE($BA28:$BT28,BV$9)</f>
        <v>21.466449704142011</v>
      </c>
      <c r="BW28" s="84">
        <f>LARGE($BA28:$BT28,BW$9)</f>
        <v>18.355555555555554</v>
      </c>
      <c r="BX28" s="84">
        <f>LARGE($BA28:$BT28,BX$9)</f>
        <v>0</v>
      </c>
      <c r="BY28" s="84">
        <f>LARGE($BA28:$BT28,BY$9)</f>
        <v>0</v>
      </c>
      <c r="BZ28" s="84">
        <f>LARGE($BA28:$BT28,BZ$9)</f>
        <v>0</v>
      </c>
      <c r="CA28" s="84">
        <f>LARGE($BA28:$BT28,CA$9)</f>
        <v>0</v>
      </c>
      <c r="CB28" s="84">
        <f>LARGE($BA28:$BT28,CB$9)</f>
        <v>0</v>
      </c>
      <c r="CC28" s="84">
        <f>LARGE($BA28:$BT28,CC$9)</f>
        <v>0</v>
      </c>
      <c r="CD28" s="85">
        <f>LARGE($BA28:$BT28,CD$9)</f>
        <v>0</v>
      </c>
      <c r="CE28" s="275" t="str">
        <f>IF(COUNTIF(BZ28:CD28,0)=0,"Sì","NO!")</f>
        <v>NO!</v>
      </c>
      <c r="CG28" s="276" t="str">
        <f>C28&amp;" - "&amp;AD28</f>
        <v>1800-2000 - 3</v>
      </c>
    </row>
    <row r="29" spans="1:85">
      <c r="A29" s="29">
        <f>A28+1</f>
        <v>20</v>
      </c>
      <c r="B29" s="178" t="s">
        <v>226</v>
      </c>
      <c r="C29" s="30" t="str">
        <f>VLOOKUP(E29,Fasce!$A$3:$B$8,2)</f>
        <v>Under 1400</v>
      </c>
      <c r="D29" s="158">
        <f>IF(C29="--","",COUNTIF($C$10:$C29,C29))</f>
        <v>1</v>
      </c>
      <c r="E29" s="4">
        <f>VLOOKUP(B29,Anagrafica!$B$2:$D$64,3,FALSE)</f>
        <v>1399</v>
      </c>
      <c r="F29" s="364">
        <f>IF(B29&lt;&gt;"",AF29,"")</f>
        <v>84.294993790634805</v>
      </c>
      <c r="G29" s="399">
        <v>60.989999999999995</v>
      </c>
      <c r="H29" s="266"/>
      <c r="I29" s="266"/>
      <c r="J29" s="417">
        <v>10.925857988165681</v>
      </c>
      <c r="K29" s="266"/>
      <c r="L29" s="266"/>
      <c r="M29" s="266">
        <v>12.379135802469136</v>
      </c>
      <c r="N29" s="266"/>
      <c r="O29" s="266"/>
      <c r="P29" s="361"/>
      <c r="Q29" s="267"/>
      <c r="R29" s="266"/>
      <c r="S29" s="266"/>
      <c r="T29" s="266"/>
      <c r="U29" s="266"/>
      <c r="V29" s="266"/>
      <c r="W29" s="266"/>
      <c r="X29" s="266"/>
      <c r="Y29" s="266"/>
      <c r="Z29" s="270"/>
      <c r="AA29" s="368">
        <f>SUM(G29:Z29)</f>
        <v>84.294993790634805</v>
      </c>
      <c r="AB29" s="369">
        <f>AF29</f>
        <v>84.294993790634805</v>
      </c>
      <c r="AC29" s="370">
        <f>AH29</f>
        <v>84.294993790634805</v>
      </c>
      <c r="AD29" s="169">
        <f>COUNTA(G29:Z29)</f>
        <v>3</v>
      </c>
      <c r="AE29" s="2"/>
      <c r="AF29" s="164">
        <f>SUM(AT29:AX29)</f>
        <v>84.294993790634805</v>
      </c>
      <c r="AG29" s="166" t="str">
        <f>IF(COUNTIF(AT29:AX29,0)=0,"OK","NO!")</f>
        <v>NO!</v>
      </c>
      <c r="AH29" s="164">
        <f>SUM(BU29:CD29)</f>
        <v>84.294993790634805</v>
      </c>
      <c r="AI29" s="166" t="str">
        <f>IF(COUNTIF(BU29:CD29,0)=0,"OK","NO!")</f>
        <v>NO!</v>
      </c>
      <c r="AJ29" s="133">
        <f>G29</f>
        <v>60.989999999999995</v>
      </c>
      <c r="AK29" s="134">
        <f>H29</f>
        <v>0</v>
      </c>
      <c r="AL29" s="134">
        <f>I29</f>
        <v>0</v>
      </c>
      <c r="AM29" s="134">
        <f>J29</f>
        <v>10.925857988165681</v>
      </c>
      <c r="AN29" s="134">
        <f>K29</f>
        <v>0</v>
      </c>
      <c r="AO29" s="134">
        <f>L29</f>
        <v>0</v>
      </c>
      <c r="AP29" s="134">
        <f>M29</f>
        <v>12.379135802469136</v>
      </c>
      <c r="AQ29" s="134">
        <f>N29</f>
        <v>0</v>
      </c>
      <c r="AR29" s="134">
        <f>O29</f>
        <v>0</v>
      </c>
      <c r="AS29" s="135">
        <f>P29</f>
        <v>0</v>
      </c>
      <c r="AT29" s="56">
        <f>LARGE($AJ29:$AS29,AT$9)</f>
        <v>60.989999999999995</v>
      </c>
      <c r="AU29" s="57">
        <f>LARGE($AJ29:$AS29,AU$9)</f>
        <v>12.379135802469136</v>
      </c>
      <c r="AV29" s="57">
        <f>LARGE($AJ29:$AS29,AV$9)</f>
        <v>10.925857988165681</v>
      </c>
      <c r="AW29" s="57">
        <f>LARGE($AJ29:$AS29,AW$9)</f>
        <v>0</v>
      </c>
      <c r="AX29" s="58">
        <f>LARGE($AJ29:$AS29,AX$9)</f>
        <v>0</v>
      </c>
      <c r="AY29" s="274" t="str">
        <f>IF(COUNTIF(AT29:AX29,0)=0,"Sì","NO!")</f>
        <v>NO!</v>
      </c>
      <c r="BA29" s="93">
        <f>G29</f>
        <v>60.989999999999995</v>
      </c>
      <c r="BB29" s="104">
        <f>H29</f>
        <v>0</v>
      </c>
      <c r="BC29" s="104">
        <f>I29</f>
        <v>0</v>
      </c>
      <c r="BD29" s="104">
        <f>J29</f>
        <v>10.925857988165681</v>
      </c>
      <c r="BE29" s="104">
        <f>K29</f>
        <v>0</v>
      </c>
      <c r="BF29" s="104">
        <f>L29</f>
        <v>0</v>
      </c>
      <c r="BG29" s="104">
        <f>M29</f>
        <v>12.379135802469136</v>
      </c>
      <c r="BH29" s="104">
        <f>N29</f>
        <v>0</v>
      </c>
      <c r="BI29" s="104">
        <f>O29</f>
        <v>0</v>
      </c>
      <c r="BJ29" s="104">
        <f>P29</f>
        <v>0</v>
      </c>
      <c r="BK29" s="104">
        <f>Q29</f>
        <v>0</v>
      </c>
      <c r="BL29" s="104">
        <f>R29</f>
        <v>0</v>
      </c>
      <c r="BM29" s="104">
        <f>S29</f>
        <v>0</v>
      </c>
      <c r="BN29" s="104">
        <f>T29</f>
        <v>0</v>
      </c>
      <c r="BO29" s="104">
        <f>U29</f>
        <v>0</v>
      </c>
      <c r="BP29" s="104">
        <f>V29</f>
        <v>0</v>
      </c>
      <c r="BQ29" s="104">
        <f>W29</f>
        <v>0</v>
      </c>
      <c r="BR29" s="104">
        <f>X29</f>
        <v>0</v>
      </c>
      <c r="BS29" s="104">
        <f>Y29</f>
        <v>0</v>
      </c>
      <c r="BT29" s="105">
        <f>Z29</f>
        <v>0</v>
      </c>
      <c r="BU29" s="83">
        <f>LARGE($BA29:$BT29,BU$9)</f>
        <v>60.989999999999995</v>
      </c>
      <c r="BV29" s="84">
        <f>LARGE($BA29:$BT29,BV$9)</f>
        <v>12.379135802469136</v>
      </c>
      <c r="BW29" s="84">
        <f>LARGE($BA29:$BT29,BW$9)</f>
        <v>10.925857988165681</v>
      </c>
      <c r="BX29" s="84">
        <f>LARGE($BA29:$BT29,BX$9)</f>
        <v>0</v>
      </c>
      <c r="BY29" s="84">
        <f>LARGE($BA29:$BT29,BY$9)</f>
        <v>0</v>
      </c>
      <c r="BZ29" s="84">
        <f>LARGE($BA29:$BT29,BZ$9)</f>
        <v>0</v>
      </c>
      <c r="CA29" s="84">
        <f>LARGE($BA29:$BT29,CA$9)</f>
        <v>0</v>
      </c>
      <c r="CB29" s="84">
        <f>LARGE($BA29:$BT29,CB$9)</f>
        <v>0</v>
      </c>
      <c r="CC29" s="84">
        <f>LARGE($BA29:$BT29,CC$9)</f>
        <v>0</v>
      </c>
      <c r="CD29" s="85">
        <f>LARGE($BA29:$BT29,CD$9)</f>
        <v>0</v>
      </c>
      <c r="CE29" s="275" t="str">
        <f>IF(COUNTIF(BZ29:CD29,0)=0,"Sì","NO!")</f>
        <v>NO!</v>
      </c>
      <c r="CG29" s="276" t="str">
        <f>C29&amp;" - "&amp;AD29</f>
        <v>Under 1400 - 3</v>
      </c>
    </row>
    <row r="30" spans="1:85">
      <c r="A30" s="29">
        <f>A29+1</f>
        <v>21</v>
      </c>
      <c r="B30" s="178" t="s">
        <v>277</v>
      </c>
      <c r="C30" s="30" t="str">
        <f>VLOOKUP(E30,Fasce!$A$3:$B$8,2)</f>
        <v>1800-2000</v>
      </c>
      <c r="D30" s="158">
        <f>IF(C30="--","",COUNTIF($C$10:$C30,C30))</f>
        <v>9</v>
      </c>
      <c r="E30" s="4">
        <v>1880</v>
      </c>
      <c r="F30" s="364">
        <f>IF(B30&lt;&gt;"",AF30,"")</f>
        <v>83.753955000365252</v>
      </c>
      <c r="G30" s="395"/>
      <c r="H30" s="266"/>
      <c r="I30" s="266"/>
      <c r="J30" s="266">
        <v>35.507041420118341</v>
      </c>
      <c r="K30" s="266">
        <v>48.246913580246911</v>
      </c>
      <c r="L30" s="266"/>
      <c r="M30" s="266"/>
      <c r="N30" s="266"/>
      <c r="O30" s="266"/>
      <c r="P30" s="361"/>
      <c r="Q30" s="267"/>
      <c r="R30" s="266"/>
      <c r="S30" s="266"/>
      <c r="T30" s="266"/>
      <c r="U30" s="266"/>
      <c r="V30" s="266"/>
      <c r="W30" s="266"/>
      <c r="X30" s="266"/>
      <c r="Y30" s="266"/>
      <c r="Z30" s="270"/>
      <c r="AA30" s="368">
        <f>SUM(G30:Z30)</f>
        <v>83.753955000365252</v>
      </c>
      <c r="AB30" s="369">
        <f>AF30</f>
        <v>83.753955000365252</v>
      </c>
      <c r="AC30" s="370">
        <f>AH30</f>
        <v>83.753955000365252</v>
      </c>
      <c r="AD30" s="169">
        <f>COUNTA(G30:Z30)</f>
        <v>2</v>
      </c>
      <c r="AE30" s="2"/>
      <c r="AF30" s="164">
        <f>SUM(AT30:AX30)</f>
        <v>83.753955000365252</v>
      </c>
      <c r="AG30" s="166" t="str">
        <f>IF(COUNTIF(AT30:AX30,0)=0,"OK","NO!")</f>
        <v>NO!</v>
      </c>
      <c r="AH30" s="164">
        <f>SUM(BU30:CD30)</f>
        <v>83.753955000365252</v>
      </c>
      <c r="AI30" s="166" t="str">
        <f>IF(COUNTIF(BU30:CD30,0)=0,"OK","NO!")</f>
        <v>NO!</v>
      </c>
      <c r="AJ30" s="133">
        <f>G30</f>
        <v>0</v>
      </c>
      <c r="AK30" s="134">
        <f>H30</f>
        <v>0</v>
      </c>
      <c r="AL30" s="134">
        <f>I30</f>
        <v>0</v>
      </c>
      <c r="AM30" s="134">
        <f>J30</f>
        <v>35.507041420118341</v>
      </c>
      <c r="AN30" s="134">
        <f>K30</f>
        <v>48.246913580246911</v>
      </c>
      <c r="AO30" s="134">
        <f>L30</f>
        <v>0</v>
      </c>
      <c r="AP30" s="134">
        <f>M30</f>
        <v>0</v>
      </c>
      <c r="AQ30" s="134">
        <f>N30</f>
        <v>0</v>
      </c>
      <c r="AR30" s="134">
        <f>O30</f>
        <v>0</v>
      </c>
      <c r="AS30" s="135">
        <f>P30</f>
        <v>0</v>
      </c>
      <c r="AT30" s="56">
        <f>LARGE($AJ30:$AS30,AT$9)</f>
        <v>48.246913580246911</v>
      </c>
      <c r="AU30" s="57">
        <f>LARGE($AJ30:$AS30,AU$9)</f>
        <v>35.507041420118341</v>
      </c>
      <c r="AV30" s="57">
        <f>LARGE($AJ30:$AS30,AV$9)</f>
        <v>0</v>
      </c>
      <c r="AW30" s="57">
        <f>LARGE($AJ30:$AS30,AW$9)</f>
        <v>0</v>
      </c>
      <c r="AX30" s="58">
        <f>LARGE($AJ30:$AS30,AX$9)</f>
        <v>0</v>
      </c>
      <c r="AY30" s="274" t="str">
        <f>IF(COUNTIF(AT30:AX30,0)=0,"Sì","NO!")</f>
        <v>NO!</v>
      </c>
      <c r="BA30" s="93">
        <f>G30</f>
        <v>0</v>
      </c>
      <c r="BB30" s="104">
        <f>H30</f>
        <v>0</v>
      </c>
      <c r="BC30" s="104">
        <f>I30</f>
        <v>0</v>
      </c>
      <c r="BD30" s="104">
        <f>J30</f>
        <v>35.507041420118341</v>
      </c>
      <c r="BE30" s="104">
        <f>K30</f>
        <v>48.246913580246911</v>
      </c>
      <c r="BF30" s="104">
        <f>L30</f>
        <v>0</v>
      </c>
      <c r="BG30" s="104">
        <f>M30</f>
        <v>0</v>
      </c>
      <c r="BH30" s="104">
        <f>N30</f>
        <v>0</v>
      </c>
      <c r="BI30" s="104">
        <f>O30</f>
        <v>0</v>
      </c>
      <c r="BJ30" s="104">
        <f>P30</f>
        <v>0</v>
      </c>
      <c r="BK30" s="104">
        <f>Q30</f>
        <v>0</v>
      </c>
      <c r="BL30" s="104">
        <f>R30</f>
        <v>0</v>
      </c>
      <c r="BM30" s="104">
        <f>S30</f>
        <v>0</v>
      </c>
      <c r="BN30" s="104">
        <f>T30</f>
        <v>0</v>
      </c>
      <c r="BO30" s="104">
        <f>U30</f>
        <v>0</v>
      </c>
      <c r="BP30" s="104">
        <f>V30</f>
        <v>0</v>
      </c>
      <c r="BQ30" s="104">
        <f>W30</f>
        <v>0</v>
      </c>
      <c r="BR30" s="104">
        <f>X30</f>
        <v>0</v>
      </c>
      <c r="BS30" s="104">
        <f>Y30</f>
        <v>0</v>
      </c>
      <c r="BT30" s="105">
        <f>Z30</f>
        <v>0</v>
      </c>
      <c r="BU30" s="83">
        <f>LARGE($BA30:$BT30,BU$9)</f>
        <v>48.246913580246911</v>
      </c>
      <c r="BV30" s="84">
        <f>LARGE($BA30:$BT30,BV$9)</f>
        <v>35.507041420118341</v>
      </c>
      <c r="BW30" s="84">
        <f>LARGE($BA30:$BT30,BW$9)</f>
        <v>0</v>
      </c>
      <c r="BX30" s="84">
        <f>LARGE($BA30:$BT30,BX$9)</f>
        <v>0</v>
      </c>
      <c r="BY30" s="84">
        <f>LARGE($BA30:$BT30,BY$9)</f>
        <v>0</v>
      </c>
      <c r="BZ30" s="84">
        <f>LARGE($BA30:$BT30,BZ$9)</f>
        <v>0</v>
      </c>
      <c r="CA30" s="84">
        <f>LARGE($BA30:$BT30,CA$9)</f>
        <v>0</v>
      </c>
      <c r="CB30" s="84">
        <f>LARGE($BA30:$BT30,CB$9)</f>
        <v>0</v>
      </c>
      <c r="CC30" s="84">
        <f>LARGE($BA30:$BT30,CC$9)</f>
        <v>0</v>
      </c>
      <c r="CD30" s="85">
        <f>LARGE($BA30:$BT30,CD$9)</f>
        <v>0</v>
      </c>
      <c r="CE30" s="275" t="str">
        <f>IF(COUNTIF(BZ30:CD30,0)=0,"Sì","NO!")</f>
        <v>NO!</v>
      </c>
      <c r="CG30" s="276" t="str">
        <f>C30&amp;" - "&amp;AD30</f>
        <v>1800-2000 - 2</v>
      </c>
    </row>
    <row r="31" spans="1:85">
      <c r="A31" s="29">
        <f>A30+1</f>
        <v>22</v>
      </c>
      <c r="B31" s="178" t="s">
        <v>245</v>
      </c>
      <c r="C31" s="30" t="str">
        <f>VLOOKUP(E31,Fasce!$A$3:$B$8,2)</f>
        <v>1800-2000</v>
      </c>
      <c r="D31" s="158">
        <f>IF(C31="--","",COUNTIF($C$10:$C31,C31))</f>
        <v>10</v>
      </c>
      <c r="E31" s="4">
        <f>VLOOKUP(B31,Anagrafica!$B$2:$D$64,3,FALSE)</f>
        <v>1807</v>
      </c>
      <c r="F31" s="364">
        <f>IF(B31&lt;&gt;"",AF31,"")</f>
        <v>81.70044196069837</v>
      </c>
      <c r="G31" s="395"/>
      <c r="H31" s="266">
        <v>30.802098765432099</v>
      </c>
      <c r="I31" s="266">
        <v>50.898343195266271</v>
      </c>
      <c r="J31" s="266"/>
      <c r="K31" s="266"/>
      <c r="L31" s="266"/>
      <c r="M31" s="266"/>
      <c r="N31" s="266"/>
      <c r="O31" s="266"/>
      <c r="P31" s="361"/>
      <c r="Q31" s="267"/>
      <c r="R31" s="266"/>
      <c r="S31" s="266"/>
      <c r="T31" s="266"/>
      <c r="U31" s="266"/>
      <c r="V31" s="266"/>
      <c r="W31" s="266"/>
      <c r="X31" s="266"/>
      <c r="Y31" s="266"/>
      <c r="Z31" s="270"/>
      <c r="AA31" s="368">
        <f>SUM(G31:Z31)</f>
        <v>81.70044196069837</v>
      </c>
      <c r="AB31" s="369">
        <f>AF31</f>
        <v>81.70044196069837</v>
      </c>
      <c r="AC31" s="370">
        <f>AH31</f>
        <v>81.70044196069837</v>
      </c>
      <c r="AD31" s="169">
        <f>COUNTA(G31:Z31)</f>
        <v>2</v>
      </c>
      <c r="AE31" s="2"/>
      <c r="AF31" s="164">
        <f>SUM(AT31:AX31)</f>
        <v>81.70044196069837</v>
      </c>
      <c r="AG31" s="166" t="str">
        <f>IF(COUNTIF(AT31:AX31,0)=0,"OK","NO!")</f>
        <v>NO!</v>
      </c>
      <c r="AH31" s="164">
        <f>SUM(BU31:CD31)</f>
        <v>81.70044196069837</v>
      </c>
      <c r="AI31" s="166" t="str">
        <f>IF(COUNTIF(BU31:CD31,0)=0,"OK","NO!")</f>
        <v>NO!</v>
      </c>
      <c r="AJ31" s="133">
        <f>G31</f>
        <v>0</v>
      </c>
      <c r="AK31" s="134">
        <f>H31</f>
        <v>30.802098765432099</v>
      </c>
      <c r="AL31" s="134">
        <f>I31</f>
        <v>50.898343195266271</v>
      </c>
      <c r="AM31" s="134">
        <f>J31</f>
        <v>0</v>
      </c>
      <c r="AN31" s="134">
        <f>K31</f>
        <v>0</v>
      </c>
      <c r="AO31" s="134">
        <f>L31</f>
        <v>0</v>
      </c>
      <c r="AP31" s="134">
        <f>M31</f>
        <v>0</v>
      </c>
      <c r="AQ31" s="134">
        <f>N31</f>
        <v>0</v>
      </c>
      <c r="AR31" s="134">
        <f>O31</f>
        <v>0</v>
      </c>
      <c r="AS31" s="135">
        <f>P31</f>
        <v>0</v>
      </c>
      <c r="AT31" s="56">
        <f>LARGE($AJ31:$AS31,AT$9)</f>
        <v>50.898343195266271</v>
      </c>
      <c r="AU31" s="57">
        <f>LARGE($AJ31:$AS31,AU$9)</f>
        <v>30.802098765432099</v>
      </c>
      <c r="AV31" s="57">
        <f>LARGE($AJ31:$AS31,AV$9)</f>
        <v>0</v>
      </c>
      <c r="AW31" s="57">
        <f>LARGE($AJ31:$AS31,AW$9)</f>
        <v>0</v>
      </c>
      <c r="AX31" s="58">
        <f>LARGE($AJ31:$AS31,AX$9)</f>
        <v>0</v>
      </c>
      <c r="AY31" s="274" t="str">
        <f>IF(COUNTIF(AT31:AX31,0)=0,"Sì","NO!")</f>
        <v>NO!</v>
      </c>
      <c r="BA31" s="93">
        <f>G31</f>
        <v>0</v>
      </c>
      <c r="BB31" s="104">
        <f>H31</f>
        <v>30.802098765432099</v>
      </c>
      <c r="BC31" s="104">
        <f>I31</f>
        <v>50.898343195266271</v>
      </c>
      <c r="BD31" s="104">
        <f>J31</f>
        <v>0</v>
      </c>
      <c r="BE31" s="104">
        <f>K31</f>
        <v>0</v>
      </c>
      <c r="BF31" s="104">
        <f>L31</f>
        <v>0</v>
      </c>
      <c r="BG31" s="104">
        <f>M31</f>
        <v>0</v>
      </c>
      <c r="BH31" s="104">
        <f>N31</f>
        <v>0</v>
      </c>
      <c r="BI31" s="104">
        <f>O31</f>
        <v>0</v>
      </c>
      <c r="BJ31" s="104">
        <f>P31</f>
        <v>0</v>
      </c>
      <c r="BK31" s="104">
        <f>Q31</f>
        <v>0</v>
      </c>
      <c r="BL31" s="104">
        <f>R31</f>
        <v>0</v>
      </c>
      <c r="BM31" s="104">
        <f>S31</f>
        <v>0</v>
      </c>
      <c r="BN31" s="104">
        <f>T31</f>
        <v>0</v>
      </c>
      <c r="BO31" s="104">
        <f>U31</f>
        <v>0</v>
      </c>
      <c r="BP31" s="104">
        <f>V31</f>
        <v>0</v>
      </c>
      <c r="BQ31" s="104">
        <f>W31</f>
        <v>0</v>
      </c>
      <c r="BR31" s="104">
        <f>X31</f>
        <v>0</v>
      </c>
      <c r="BS31" s="104">
        <f>Y31</f>
        <v>0</v>
      </c>
      <c r="BT31" s="105">
        <f>Z31</f>
        <v>0</v>
      </c>
      <c r="BU31" s="83">
        <f>LARGE($BA31:$BT31,BU$9)</f>
        <v>50.898343195266271</v>
      </c>
      <c r="BV31" s="84">
        <f>LARGE($BA31:$BT31,BV$9)</f>
        <v>30.802098765432099</v>
      </c>
      <c r="BW31" s="84">
        <f>LARGE($BA31:$BT31,BW$9)</f>
        <v>0</v>
      </c>
      <c r="BX31" s="84">
        <f>LARGE($BA31:$BT31,BX$9)</f>
        <v>0</v>
      </c>
      <c r="BY31" s="84">
        <f>LARGE($BA31:$BT31,BY$9)</f>
        <v>0</v>
      </c>
      <c r="BZ31" s="84">
        <f>LARGE($BA31:$BT31,BZ$9)</f>
        <v>0</v>
      </c>
      <c r="CA31" s="84">
        <f>LARGE($BA31:$BT31,CA$9)</f>
        <v>0</v>
      </c>
      <c r="CB31" s="84">
        <f>LARGE($BA31:$BT31,CB$9)</f>
        <v>0</v>
      </c>
      <c r="CC31" s="84">
        <f>LARGE($BA31:$BT31,CC$9)</f>
        <v>0</v>
      </c>
      <c r="CD31" s="85">
        <f>LARGE($BA31:$BT31,CD$9)</f>
        <v>0</v>
      </c>
      <c r="CE31" s="275" t="str">
        <f>IF(COUNTIF(BZ31:CD31,0)=0,"Sì","NO!")</f>
        <v>NO!</v>
      </c>
      <c r="CG31" s="276" t="str">
        <f>C31&amp;" - "&amp;AD31</f>
        <v>1800-2000 - 2</v>
      </c>
    </row>
    <row r="32" spans="1:85">
      <c r="A32" s="29">
        <f>A31+1</f>
        <v>23</v>
      </c>
      <c r="B32" s="178" t="s">
        <v>268</v>
      </c>
      <c r="C32" s="30" t="str">
        <f>VLOOKUP(E32,Fasce!$A$3:$B$8,2)</f>
        <v>1800-2000</v>
      </c>
      <c r="D32" s="158">
        <f>IF(C32="--","",COUNTIF($C$10:$C32,C32))</f>
        <v>11</v>
      </c>
      <c r="E32" s="4">
        <f>VLOOKUP(B32,Anagrafica!$B$2:$D$64,3,FALSE)</f>
        <v>1998</v>
      </c>
      <c r="F32" s="364">
        <f>IF(B32&lt;&gt;"",AF32,"")</f>
        <v>80</v>
      </c>
      <c r="G32" s="395"/>
      <c r="H32" s="266"/>
      <c r="I32" s="416">
        <v>80</v>
      </c>
      <c r="J32" s="266"/>
      <c r="K32" s="266"/>
      <c r="L32" s="266"/>
      <c r="M32" s="266"/>
      <c r="N32" s="266"/>
      <c r="O32" s="266"/>
      <c r="P32" s="361"/>
      <c r="Q32" s="267"/>
      <c r="R32" s="266"/>
      <c r="S32" s="266"/>
      <c r="T32" s="266"/>
      <c r="U32" s="266"/>
      <c r="V32" s="266"/>
      <c r="W32" s="266"/>
      <c r="X32" s="266"/>
      <c r="Y32" s="266"/>
      <c r="Z32" s="270"/>
      <c r="AA32" s="368">
        <f>SUM(G32:Z32)</f>
        <v>80</v>
      </c>
      <c r="AB32" s="369">
        <f>AF32</f>
        <v>80</v>
      </c>
      <c r="AC32" s="370">
        <f>AH32</f>
        <v>80</v>
      </c>
      <c r="AD32" s="169">
        <f>COUNTA(G32:Z32)</f>
        <v>1</v>
      </c>
      <c r="AE32" s="2"/>
      <c r="AF32" s="164">
        <f>SUM(AT32:AX32)</f>
        <v>80</v>
      </c>
      <c r="AG32" s="166" t="str">
        <f>IF(COUNTIF(AT32:AX32,0)=0,"OK","NO!")</f>
        <v>NO!</v>
      </c>
      <c r="AH32" s="164">
        <f>SUM(BU32:CD32)</f>
        <v>80</v>
      </c>
      <c r="AI32" s="166" t="str">
        <f>IF(COUNTIF(BU32:CD32,0)=0,"OK","NO!")</f>
        <v>NO!</v>
      </c>
      <c r="AJ32" s="133">
        <f>G32</f>
        <v>0</v>
      </c>
      <c r="AK32" s="134">
        <f>H32</f>
        <v>0</v>
      </c>
      <c r="AL32" s="134">
        <f>I32</f>
        <v>80</v>
      </c>
      <c r="AM32" s="134">
        <f>J32</f>
        <v>0</v>
      </c>
      <c r="AN32" s="134">
        <f>K32</f>
        <v>0</v>
      </c>
      <c r="AO32" s="134">
        <f>L32</f>
        <v>0</v>
      </c>
      <c r="AP32" s="134">
        <f>M32</f>
        <v>0</v>
      </c>
      <c r="AQ32" s="134">
        <f>N32</f>
        <v>0</v>
      </c>
      <c r="AR32" s="134">
        <f>O32</f>
        <v>0</v>
      </c>
      <c r="AS32" s="135">
        <f>P32</f>
        <v>0</v>
      </c>
      <c r="AT32" s="56">
        <f>LARGE($AJ32:$AS32,AT$9)</f>
        <v>80</v>
      </c>
      <c r="AU32" s="57">
        <f>LARGE($AJ32:$AS32,AU$9)</f>
        <v>0</v>
      </c>
      <c r="AV32" s="57">
        <f>LARGE($AJ32:$AS32,AV$9)</f>
        <v>0</v>
      </c>
      <c r="AW32" s="57">
        <f>LARGE($AJ32:$AS32,AW$9)</f>
        <v>0</v>
      </c>
      <c r="AX32" s="58">
        <f>LARGE($AJ32:$AS32,AX$9)</f>
        <v>0</v>
      </c>
      <c r="AY32" s="274" t="str">
        <f>IF(COUNTIF(AT32:AX32,0)=0,"Sì","NO!")</f>
        <v>NO!</v>
      </c>
      <c r="BA32" s="93">
        <f>G32</f>
        <v>0</v>
      </c>
      <c r="BB32" s="104">
        <f>H32</f>
        <v>0</v>
      </c>
      <c r="BC32" s="104">
        <f>I32</f>
        <v>80</v>
      </c>
      <c r="BD32" s="104">
        <f>J32</f>
        <v>0</v>
      </c>
      <c r="BE32" s="104">
        <f>K32</f>
        <v>0</v>
      </c>
      <c r="BF32" s="104">
        <f>L32</f>
        <v>0</v>
      </c>
      <c r="BG32" s="104">
        <f>M32</f>
        <v>0</v>
      </c>
      <c r="BH32" s="104">
        <f>N32</f>
        <v>0</v>
      </c>
      <c r="BI32" s="104">
        <f>O32</f>
        <v>0</v>
      </c>
      <c r="BJ32" s="104">
        <f>P32</f>
        <v>0</v>
      </c>
      <c r="BK32" s="104">
        <f>Q32</f>
        <v>0</v>
      </c>
      <c r="BL32" s="104">
        <f>R32</f>
        <v>0</v>
      </c>
      <c r="BM32" s="104">
        <f>S32</f>
        <v>0</v>
      </c>
      <c r="BN32" s="104">
        <f>T32</f>
        <v>0</v>
      </c>
      <c r="BO32" s="104">
        <f>U32</f>
        <v>0</v>
      </c>
      <c r="BP32" s="104">
        <f>V32</f>
        <v>0</v>
      </c>
      <c r="BQ32" s="104">
        <f>W32</f>
        <v>0</v>
      </c>
      <c r="BR32" s="104">
        <f>X32</f>
        <v>0</v>
      </c>
      <c r="BS32" s="104">
        <f>Y32</f>
        <v>0</v>
      </c>
      <c r="BT32" s="105">
        <f>Z32</f>
        <v>0</v>
      </c>
      <c r="BU32" s="83">
        <f>LARGE($BA32:$BT32,BU$9)</f>
        <v>80</v>
      </c>
      <c r="BV32" s="84">
        <f>LARGE($BA32:$BT32,BV$9)</f>
        <v>0</v>
      </c>
      <c r="BW32" s="84">
        <f>LARGE($BA32:$BT32,BW$9)</f>
        <v>0</v>
      </c>
      <c r="BX32" s="84">
        <f>LARGE($BA32:$BT32,BX$9)</f>
        <v>0</v>
      </c>
      <c r="BY32" s="84">
        <f>LARGE($BA32:$BT32,BY$9)</f>
        <v>0</v>
      </c>
      <c r="BZ32" s="84">
        <f>LARGE($BA32:$BT32,BZ$9)</f>
        <v>0</v>
      </c>
      <c r="CA32" s="84">
        <f>LARGE($BA32:$BT32,CA$9)</f>
        <v>0</v>
      </c>
      <c r="CB32" s="84">
        <f>LARGE($BA32:$BT32,CB$9)</f>
        <v>0</v>
      </c>
      <c r="CC32" s="84">
        <f>LARGE($BA32:$BT32,CC$9)</f>
        <v>0</v>
      </c>
      <c r="CD32" s="85">
        <f>LARGE($BA32:$BT32,CD$9)</f>
        <v>0</v>
      </c>
      <c r="CE32" s="275" t="str">
        <f>IF(COUNTIF(BZ32:CD32,0)=0,"Sì","NO!")</f>
        <v>NO!</v>
      </c>
      <c r="CG32" s="276" t="str">
        <f>C32&amp;" - "&amp;AD32</f>
        <v>1800-2000 - 1</v>
      </c>
    </row>
    <row r="33" spans="1:85">
      <c r="A33" s="29">
        <f>A32+1</f>
        <v>24</v>
      </c>
      <c r="B33" s="178" t="s">
        <v>309</v>
      </c>
      <c r="C33" s="30" t="str">
        <f>VLOOKUP(E33,Fasce!$A$3:$B$8,2)</f>
        <v>Assoluta</v>
      </c>
      <c r="D33" s="158">
        <f>IF(C33="--","",COUNTIF($C$10:$C33,C33))</f>
        <v>3</v>
      </c>
      <c r="E33" s="4">
        <v>2086</v>
      </c>
      <c r="F33" s="364">
        <f>IF(B33&lt;&gt;"",AF33,"")</f>
        <v>80</v>
      </c>
      <c r="G33" s="269"/>
      <c r="H33" s="266"/>
      <c r="I33" s="266"/>
      <c r="J33" s="266"/>
      <c r="K33" s="266"/>
      <c r="L33" s="266"/>
      <c r="M33" s="266"/>
      <c r="N33" s="266"/>
      <c r="O33" s="266"/>
      <c r="P33" s="427">
        <v>80</v>
      </c>
      <c r="Q33" s="267"/>
      <c r="R33" s="266"/>
      <c r="S33" s="266"/>
      <c r="T33" s="266"/>
      <c r="U33" s="266"/>
      <c r="V33" s="266"/>
      <c r="W33" s="266"/>
      <c r="X33" s="266"/>
      <c r="Y33" s="266"/>
      <c r="Z33" s="270"/>
      <c r="AA33" s="368">
        <f>SUM(G33:Z33)</f>
        <v>80</v>
      </c>
      <c r="AB33" s="369">
        <f>AF33</f>
        <v>80</v>
      </c>
      <c r="AC33" s="370">
        <f>AH33</f>
        <v>80</v>
      </c>
      <c r="AD33" s="169">
        <f>COUNTA(G33:Z33)</f>
        <v>1</v>
      </c>
      <c r="AE33" s="2"/>
      <c r="AF33" s="164">
        <f>SUM(AT33:AX33)</f>
        <v>80</v>
      </c>
      <c r="AG33" s="166" t="str">
        <f>IF(COUNTIF(AT33:AX33,0)=0,"OK","NO!")</f>
        <v>NO!</v>
      </c>
      <c r="AH33" s="164">
        <f>SUM(BU33:CD33)</f>
        <v>80</v>
      </c>
      <c r="AI33" s="166" t="str">
        <f>IF(COUNTIF(BU33:CD33,0)=0,"OK","NO!")</f>
        <v>NO!</v>
      </c>
      <c r="AJ33" s="133">
        <f>G33</f>
        <v>0</v>
      </c>
      <c r="AK33" s="134">
        <f>H33</f>
        <v>0</v>
      </c>
      <c r="AL33" s="134">
        <f>I33</f>
        <v>0</v>
      </c>
      <c r="AM33" s="134">
        <f>J33</f>
        <v>0</v>
      </c>
      <c r="AN33" s="134">
        <f>K33</f>
        <v>0</v>
      </c>
      <c r="AO33" s="134">
        <f>L33</f>
        <v>0</v>
      </c>
      <c r="AP33" s="134">
        <f>M33</f>
        <v>0</v>
      </c>
      <c r="AQ33" s="134">
        <f>N33</f>
        <v>0</v>
      </c>
      <c r="AR33" s="134">
        <f>O33</f>
        <v>0</v>
      </c>
      <c r="AS33" s="135">
        <f>P33</f>
        <v>80</v>
      </c>
      <c r="AT33" s="56">
        <f>LARGE($AJ33:$AS33,AT$9)</f>
        <v>80</v>
      </c>
      <c r="AU33" s="57">
        <f>LARGE($AJ33:$AS33,AU$9)</f>
        <v>0</v>
      </c>
      <c r="AV33" s="57">
        <f>LARGE($AJ33:$AS33,AV$9)</f>
        <v>0</v>
      </c>
      <c r="AW33" s="57">
        <f>LARGE($AJ33:$AS33,AW$9)</f>
        <v>0</v>
      </c>
      <c r="AX33" s="58">
        <f>LARGE($AJ33:$AS33,AX$9)</f>
        <v>0</v>
      </c>
      <c r="AY33" s="274" t="str">
        <f>IF(COUNTIF(AT33:AX33,0)=0,"Sì","NO!")</f>
        <v>NO!</v>
      </c>
      <c r="BA33" s="93">
        <f>G33</f>
        <v>0</v>
      </c>
      <c r="BB33" s="104">
        <f>H33</f>
        <v>0</v>
      </c>
      <c r="BC33" s="104">
        <f>I33</f>
        <v>0</v>
      </c>
      <c r="BD33" s="104">
        <f>J33</f>
        <v>0</v>
      </c>
      <c r="BE33" s="104">
        <f>K33</f>
        <v>0</v>
      </c>
      <c r="BF33" s="104">
        <f>L33</f>
        <v>0</v>
      </c>
      <c r="BG33" s="104">
        <f>M33</f>
        <v>0</v>
      </c>
      <c r="BH33" s="104">
        <f>N33</f>
        <v>0</v>
      </c>
      <c r="BI33" s="104">
        <f>O33</f>
        <v>0</v>
      </c>
      <c r="BJ33" s="104">
        <f>P33</f>
        <v>80</v>
      </c>
      <c r="BK33" s="104">
        <f>Q33</f>
        <v>0</v>
      </c>
      <c r="BL33" s="104">
        <f>R33</f>
        <v>0</v>
      </c>
      <c r="BM33" s="104">
        <f>S33</f>
        <v>0</v>
      </c>
      <c r="BN33" s="104">
        <f>T33</f>
        <v>0</v>
      </c>
      <c r="BO33" s="104">
        <f>U33</f>
        <v>0</v>
      </c>
      <c r="BP33" s="104">
        <f>V33</f>
        <v>0</v>
      </c>
      <c r="BQ33" s="104">
        <f>W33</f>
        <v>0</v>
      </c>
      <c r="BR33" s="104">
        <f>X33</f>
        <v>0</v>
      </c>
      <c r="BS33" s="104">
        <f>Y33</f>
        <v>0</v>
      </c>
      <c r="BT33" s="105">
        <f>Z33</f>
        <v>0</v>
      </c>
      <c r="BU33" s="83">
        <f>LARGE($BA33:$BT33,BU$9)</f>
        <v>80</v>
      </c>
      <c r="BV33" s="84">
        <f>LARGE($BA33:$BT33,BV$9)</f>
        <v>0</v>
      </c>
      <c r="BW33" s="84">
        <f>LARGE($BA33:$BT33,BW$9)</f>
        <v>0</v>
      </c>
      <c r="BX33" s="84">
        <f>LARGE($BA33:$BT33,BX$9)</f>
        <v>0</v>
      </c>
      <c r="BY33" s="84">
        <f>LARGE($BA33:$BT33,BY$9)</f>
        <v>0</v>
      </c>
      <c r="BZ33" s="84">
        <f>LARGE($BA33:$BT33,BZ$9)</f>
        <v>0</v>
      </c>
      <c r="CA33" s="84">
        <f>LARGE($BA33:$BT33,CA$9)</f>
        <v>0</v>
      </c>
      <c r="CB33" s="84">
        <f>LARGE($BA33:$BT33,CB$9)</f>
        <v>0</v>
      </c>
      <c r="CC33" s="84">
        <f>LARGE($BA33:$BT33,CC$9)</f>
        <v>0</v>
      </c>
      <c r="CD33" s="85">
        <f>LARGE($BA33:$BT33,CD$9)</f>
        <v>0</v>
      </c>
      <c r="CE33" s="275" t="str">
        <f>IF(COUNTIF(BZ33:CD33,0)=0,"Sì","NO!")</f>
        <v>NO!</v>
      </c>
      <c r="CG33" s="276" t="str">
        <f>C33&amp;" - "&amp;AD33</f>
        <v>Assoluta - 1</v>
      </c>
    </row>
    <row r="34" spans="1:85">
      <c r="A34" s="29">
        <f>A33+1</f>
        <v>25</v>
      </c>
      <c r="B34" s="178" t="s">
        <v>290</v>
      </c>
      <c r="C34" s="30" t="str">
        <f>VLOOKUP(E34,Fasce!$A$3:$B$8,2)</f>
        <v>Assoluta</v>
      </c>
      <c r="D34" s="158">
        <f>IF(C34="--","",COUNTIF($C$10:$C34,C34))</f>
        <v>4</v>
      </c>
      <c r="E34" s="4">
        <f>VLOOKUP(B34,Anagrafica!$B$2:$D$64,3,FALSE)</f>
        <v>2241</v>
      </c>
      <c r="F34" s="364">
        <f>IF(B34&lt;&gt;"",AF34,"")</f>
        <v>73.098765432098759</v>
      </c>
      <c r="G34" s="269"/>
      <c r="H34" s="266"/>
      <c r="I34" s="266"/>
      <c r="J34" s="266"/>
      <c r="K34" s="266"/>
      <c r="L34" s="266"/>
      <c r="M34" s="266">
        <v>73.098765432098759</v>
      </c>
      <c r="N34" s="266"/>
      <c r="O34" s="266"/>
      <c r="P34" s="361"/>
      <c r="Q34" s="267"/>
      <c r="R34" s="266"/>
      <c r="S34" s="266"/>
      <c r="T34" s="266"/>
      <c r="U34" s="266"/>
      <c r="V34" s="266"/>
      <c r="W34" s="266"/>
      <c r="X34" s="266"/>
      <c r="Y34" s="266"/>
      <c r="Z34" s="270"/>
      <c r="AA34" s="368">
        <f>SUM(G34:Z34)</f>
        <v>73.098765432098759</v>
      </c>
      <c r="AB34" s="369">
        <f>AF34</f>
        <v>73.098765432098759</v>
      </c>
      <c r="AC34" s="370">
        <f>AH34</f>
        <v>73.098765432098759</v>
      </c>
      <c r="AD34" s="169">
        <f>COUNTA(G34:Z34)</f>
        <v>1</v>
      </c>
      <c r="AE34" s="2"/>
      <c r="AF34" s="164">
        <f>SUM(AT34:AX34)</f>
        <v>73.098765432098759</v>
      </c>
      <c r="AG34" s="166" t="str">
        <f>IF(COUNTIF(AT34:AX34,0)=0,"OK","NO!")</f>
        <v>NO!</v>
      </c>
      <c r="AH34" s="164">
        <f>SUM(BU34:CD34)</f>
        <v>73.098765432098759</v>
      </c>
      <c r="AI34" s="166" t="str">
        <f>IF(COUNTIF(BU34:CD34,0)=0,"OK","NO!")</f>
        <v>NO!</v>
      </c>
      <c r="AJ34" s="133">
        <f>G34</f>
        <v>0</v>
      </c>
      <c r="AK34" s="134">
        <f>H34</f>
        <v>0</v>
      </c>
      <c r="AL34" s="134">
        <f>I34</f>
        <v>0</v>
      </c>
      <c r="AM34" s="134">
        <f>J34</f>
        <v>0</v>
      </c>
      <c r="AN34" s="134">
        <f>K34</f>
        <v>0</v>
      </c>
      <c r="AO34" s="134">
        <f>L34</f>
        <v>0</v>
      </c>
      <c r="AP34" s="134">
        <f>M34</f>
        <v>73.098765432098759</v>
      </c>
      <c r="AQ34" s="134">
        <f>N34</f>
        <v>0</v>
      </c>
      <c r="AR34" s="134">
        <f>O34</f>
        <v>0</v>
      </c>
      <c r="AS34" s="135">
        <f>P34</f>
        <v>0</v>
      </c>
      <c r="AT34" s="56">
        <f>LARGE($AJ34:$AS34,AT$9)</f>
        <v>73.098765432098759</v>
      </c>
      <c r="AU34" s="57">
        <f>LARGE($AJ34:$AS34,AU$9)</f>
        <v>0</v>
      </c>
      <c r="AV34" s="57">
        <f>LARGE($AJ34:$AS34,AV$9)</f>
        <v>0</v>
      </c>
      <c r="AW34" s="57">
        <f>LARGE($AJ34:$AS34,AW$9)</f>
        <v>0</v>
      </c>
      <c r="AX34" s="58">
        <f>LARGE($AJ34:$AS34,AX$9)</f>
        <v>0</v>
      </c>
      <c r="AY34" s="274" t="str">
        <f>IF(COUNTIF(AT34:AX34,0)=0,"Sì","NO!")</f>
        <v>NO!</v>
      </c>
      <c r="BA34" s="93">
        <f>G34</f>
        <v>0</v>
      </c>
      <c r="BB34" s="104">
        <f>H34</f>
        <v>0</v>
      </c>
      <c r="BC34" s="104">
        <f>I34</f>
        <v>0</v>
      </c>
      <c r="BD34" s="104">
        <f>J34</f>
        <v>0</v>
      </c>
      <c r="BE34" s="104">
        <f>K34</f>
        <v>0</v>
      </c>
      <c r="BF34" s="104">
        <f>L34</f>
        <v>0</v>
      </c>
      <c r="BG34" s="104">
        <f>M34</f>
        <v>73.098765432098759</v>
      </c>
      <c r="BH34" s="104">
        <f>N34</f>
        <v>0</v>
      </c>
      <c r="BI34" s="104">
        <f>O34</f>
        <v>0</v>
      </c>
      <c r="BJ34" s="104">
        <f>P34</f>
        <v>0</v>
      </c>
      <c r="BK34" s="104">
        <f>Q34</f>
        <v>0</v>
      </c>
      <c r="BL34" s="104">
        <f>R34</f>
        <v>0</v>
      </c>
      <c r="BM34" s="104">
        <f>S34</f>
        <v>0</v>
      </c>
      <c r="BN34" s="104">
        <f>T34</f>
        <v>0</v>
      </c>
      <c r="BO34" s="104">
        <f>U34</f>
        <v>0</v>
      </c>
      <c r="BP34" s="104">
        <f>V34</f>
        <v>0</v>
      </c>
      <c r="BQ34" s="104">
        <f>W34</f>
        <v>0</v>
      </c>
      <c r="BR34" s="104">
        <f>X34</f>
        <v>0</v>
      </c>
      <c r="BS34" s="104">
        <f>Y34</f>
        <v>0</v>
      </c>
      <c r="BT34" s="105">
        <f>Z34</f>
        <v>0</v>
      </c>
      <c r="BU34" s="83">
        <f>LARGE($BA34:$BT34,BU$9)</f>
        <v>73.098765432098759</v>
      </c>
      <c r="BV34" s="84">
        <f>LARGE($BA34:$BT34,BV$9)</f>
        <v>0</v>
      </c>
      <c r="BW34" s="84">
        <f>LARGE($BA34:$BT34,BW$9)</f>
        <v>0</v>
      </c>
      <c r="BX34" s="84">
        <f>LARGE($BA34:$BT34,BX$9)</f>
        <v>0</v>
      </c>
      <c r="BY34" s="84">
        <f>LARGE($BA34:$BT34,BY$9)</f>
        <v>0</v>
      </c>
      <c r="BZ34" s="84">
        <f>LARGE($BA34:$BT34,BZ$9)</f>
        <v>0</v>
      </c>
      <c r="CA34" s="84">
        <f>LARGE($BA34:$BT34,CA$9)</f>
        <v>0</v>
      </c>
      <c r="CB34" s="84">
        <f>LARGE($BA34:$BT34,CB$9)</f>
        <v>0</v>
      </c>
      <c r="CC34" s="84">
        <f>LARGE($BA34:$BT34,CC$9)</f>
        <v>0</v>
      </c>
      <c r="CD34" s="85">
        <f>LARGE($BA34:$BT34,CD$9)</f>
        <v>0</v>
      </c>
      <c r="CE34" s="275" t="str">
        <f>IF(COUNTIF(BZ34:CD34,0)=0,"Sì","NO!")</f>
        <v>NO!</v>
      </c>
      <c r="CG34" s="276" t="str">
        <f>C34&amp;" - "&amp;AD34</f>
        <v>Assoluta - 1</v>
      </c>
    </row>
    <row r="35" spans="1:85">
      <c r="A35" s="29">
        <f>A34+1</f>
        <v>26</v>
      </c>
      <c r="B35" s="178" t="s">
        <v>242</v>
      </c>
      <c r="C35" s="30" t="str">
        <f>VLOOKUP(E35,Fasce!$A$3:$B$8,2)</f>
        <v>1600-1799</v>
      </c>
      <c r="D35" s="158">
        <f>IF(C35="--","",COUNTIF($C$10:$C35,C35))</f>
        <v>7</v>
      </c>
      <c r="E35" s="4">
        <f>VLOOKUP(B35,Anagrafica!$B$2:$D$64,3,FALSE)</f>
        <v>1692</v>
      </c>
      <c r="F35" s="364">
        <f>IF(B35&lt;&gt;"",AF35,"")</f>
        <v>71.642531959967869</v>
      </c>
      <c r="G35" s="395"/>
      <c r="H35" s="266">
        <v>43.960246913580249</v>
      </c>
      <c r="I35" s="266">
        <v>14.704260355029586</v>
      </c>
      <c r="J35" s="266"/>
      <c r="K35" s="266">
        <v>12.978024691358023</v>
      </c>
      <c r="L35" s="266"/>
      <c r="M35" s="266"/>
      <c r="N35" s="266"/>
      <c r="O35" s="266"/>
      <c r="P35" s="361"/>
      <c r="Q35" s="267"/>
      <c r="R35" s="266"/>
      <c r="S35" s="266"/>
      <c r="T35" s="266"/>
      <c r="U35" s="266"/>
      <c r="V35" s="266"/>
      <c r="W35" s="266"/>
      <c r="X35" s="266"/>
      <c r="Y35" s="266"/>
      <c r="Z35" s="270"/>
      <c r="AA35" s="368">
        <f>SUM(G35:Z35)</f>
        <v>71.642531959967869</v>
      </c>
      <c r="AB35" s="369">
        <f>AF35</f>
        <v>71.642531959967869</v>
      </c>
      <c r="AC35" s="370">
        <f>AH35</f>
        <v>71.642531959967869</v>
      </c>
      <c r="AD35" s="169">
        <f>COUNTA(G35:Z35)</f>
        <v>3</v>
      </c>
      <c r="AE35" s="2"/>
      <c r="AF35" s="164">
        <f>SUM(AT35:AX35)</f>
        <v>71.642531959967869</v>
      </c>
      <c r="AG35" s="166" t="str">
        <f>IF(COUNTIF(AT35:AX35,0)=0,"OK","NO!")</f>
        <v>NO!</v>
      </c>
      <c r="AH35" s="164">
        <f>SUM(BU35:CD35)</f>
        <v>71.642531959967869</v>
      </c>
      <c r="AI35" s="166" t="str">
        <f>IF(COUNTIF(BU35:CD35,0)=0,"OK","NO!")</f>
        <v>NO!</v>
      </c>
      <c r="AJ35" s="133">
        <f>G35</f>
        <v>0</v>
      </c>
      <c r="AK35" s="134">
        <f>H35</f>
        <v>43.960246913580249</v>
      </c>
      <c r="AL35" s="134">
        <f>I35</f>
        <v>14.704260355029586</v>
      </c>
      <c r="AM35" s="134">
        <f>J35</f>
        <v>0</v>
      </c>
      <c r="AN35" s="134">
        <f>K35</f>
        <v>12.978024691358023</v>
      </c>
      <c r="AO35" s="134">
        <f>L35</f>
        <v>0</v>
      </c>
      <c r="AP35" s="134">
        <f>M35</f>
        <v>0</v>
      </c>
      <c r="AQ35" s="134">
        <f>N35</f>
        <v>0</v>
      </c>
      <c r="AR35" s="134">
        <f>O35</f>
        <v>0</v>
      </c>
      <c r="AS35" s="135">
        <f>P35</f>
        <v>0</v>
      </c>
      <c r="AT35" s="56">
        <f>LARGE($AJ35:$AS35,AT$9)</f>
        <v>43.960246913580249</v>
      </c>
      <c r="AU35" s="57">
        <f>LARGE($AJ35:$AS35,AU$9)</f>
        <v>14.704260355029586</v>
      </c>
      <c r="AV35" s="57">
        <f>LARGE($AJ35:$AS35,AV$9)</f>
        <v>12.978024691358023</v>
      </c>
      <c r="AW35" s="57">
        <f>LARGE($AJ35:$AS35,AW$9)</f>
        <v>0</v>
      </c>
      <c r="AX35" s="58">
        <f>LARGE($AJ35:$AS35,AX$9)</f>
        <v>0</v>
      </c>
      <c r="AY35" s="274" t="str">
        <f>IF(COUNTIF(AT35:AX35,0)=0,"Sì","NO!")</f>
        <v>NO!</v>
      </c>
      <c r="BA35" s="93">
        <f>G35</f>
        <v>0</v>
      </c>
      <c r="BB35" s="104">
        <f>H35</f>
        <v>43.960246913580249</v>
      </c>
      <c r="BC35" s="104">
        <f>I35</f>
        <v>14.704260355029586</v>
      </c>
      <c r="BD35" s="104">
        <f>J35</f>
        <v>0</v>
      </c>
      <c r="BE35" s="104">
        <f>K35</f>
        <v>12.978024691358023</v>
      </c>
      <c r="BF35" s="104">
        <f>L35</f>
        <v>0</v>
      </c>
      <c r="BG35" s="104">
        <f>M35</f>
        <v>0</v>
      </c>
      <c r="BH35" s="104">
        <f>N35</f>
        <v>0</v>
      </c>
      <c r="BI35" s="104">
        <f>O35</f>
        <v>0</v>
      </c>
      <c r="BJ35" s="104">
        <f>P35</f>
        <v>0</v>
      </c>
      <c r="BK35" s="104">
        <f>Q35</f>
        <v>0</v>
      </c>
      <c r="BL35" s="104">
        <f>R35</f>
        <v>0</v>
      </c>
      <c r="BM35" s="104">
        <f>S35</f>
        <v>0</v>
      </c>
      <c r="BN35" s="104">
        <f>T35</f>
        <v>0</v>
      </c>
      <c r="BO35" s="104">
        <f>U35</f>
        <v>0</v>
      </c>
      <c r="BP35" s="104">
        <f>V35</f>
        <v>0</v>
      </c>
      <c r="BQ35" s="104">
        <f>W35</f>
        <v>0</v>
      </c>
      <c r="BR35" s="104">
        <f>X35</f>
        <v>0</v>
      </c>
      <c r="BS35" s="104">
        <f>Y35</f>
        <v>0</v>
      </c>
      <c r="BT35" s="105">
        <f>Z35</f>
        <v>0</v>
      </c>
      <c r="BU35" s="83">
        <f>LARGE($BA35:$BT35,BU$9)</f>
        <v>43.960246913580249</v>
      </c>
      <c r="BV35" s="84">
        <f>LARGE($BA35:$BT35,BV$9)</f>
        <v>14.704260355029586</v>
      </c>
      <c r="BW35" s="84">
        <f>LARGE($BA35:$BT35,BW$9)</f>
        <v>12.978024691358023</v>
      </c>
      <c r="BX35" s="84">
        <f>LARGE($BA35:$BT35,BX$9)</f>
        <v>0</v>
      </c>
      <c r="BY35" s="84">
        <f>LARGE($BA35:$BT35,BY$9)</f>
        <v>0</v>
      </c>
      <c r="BZ35" s="84">
        <f>LARGE($BA35:$BT35,BZ$9)</f>
        <v>0</v>
      </c>
      <c r="CA35" s="84">
        <f>LARGE($BA35:$BT35,CA$9)</f>
        <v>0</v>
      </c>
      <c r="CB35" s="84">
        <f>LARGE($BA35:$BT35,CB$9)</f>
        <v>0</v>
      </c>
      <c r="CC35" s="84">
        <f>LARGE($BA35:$BT35,CC$9)</f>
        <v>0</v>
      </c>
      <c r="CD35" s="85">
        <f>LARGE($BA35:$BT35,CD$9)</f>
        <v>0</v>
      </c>
      <c r="CE35" s="275" t="str">
        <f>IF(COUNTIF(BZ35:CD35,0)=0,"Sì","NO!")</f>
        <v>NO!</v>
      </c>
      <c r="CG35" s="276" t="str">
        <f>C35&amp;" - "&amp;AD35</f>
        <v>1600-1799 - 3</v>
      </c>
    </row>
    <row r="36" spans="1:85">
      <c r="A36" s="29">
        <f>A35+1</f>
        <v>27</v>
      </c>
      <c r="B36" s="178" t="s">
        <v>239</v>
      </c>
      <c r="C36" s="30" t="str">
        <f>VLOOKUP(E36,Fasce!$A$3:$B$8,2)</f>
        <v>Assoluta</v>
      </c>
      <c r="D36" s="158">
        <f>IF(C36="--","",COUNTIF($C$10:$C36,C36))</f>
        <v>5</v>
      </c>
      <c r="E36" s="4">
        <f>VLOOKUP(B36,Anagrafica!$B$2:$D$64,3,FALSE)</f>
        <v>2325</v>
      </c>
      <c r="F36" s="364">
        <f>IF(B36&lt;&gt;"",AF36,"")</f>
        <v>71.318765432098758</v>
      </c>
      <c r="G36" s="395"/>
      <c r="H36" s="266">
        <v>71.318765432098758</v>
      </c>
      <c r="I36" s="266"/>
      <c r="J36" s="266"/>
      <c r="K36" s="266"/>
      <c r="L36" s="266"/>
      <c r="M36" s="266"/>
      <c r="N36" s="266"/>
      <c r="O36" s="266"/>
      <c r="P36" s="361"/>
      <c r="Q36" s="267"/>
      <c r="R36" s="266"/>
      <c r="S36" s="266"/>
      <c r="T36" s="266"/>
      <c r="U36" s="266"/>
      <c r="V36" s="266"/>
      <c r="W36" s="266"/>
      <c r="X36" s="266"/>
      <c r="Y36" s="266"/>
      <c r="Z36" s="270"/>
      <c r="AA36" s="368">
        <f>SUM(G36:Z36)</f>
        <v>71.318765432098758</v>
      </c>
      <c r="AB36" s="369">
        <f>AF36</f>
        <v>71.318765432098758</v>
      </c>
      <c r="AC36" s="370">
        <f>AH36</f>
        <v>71.318765432098758</v>
      </c>
      <c r="AD36" s="169">
        <f>COUNTA(G36:Z36)</f>
        <v>1</v>
      </c>
      <c r="AE36" s="2"/>
      <c r="AF36" s="164">
        <f>SUM(AT36:AX36)</f>
        <v>71.318765432098758</v>
      </c>
      <c r="AG36" s="166" t="str">
        <f>IF(COUNTIF(AT36:AX36,0)=0,"OK","NO!")</f>
        <v>NO!</v>
      </c>
      <c r="AH36" s="164">
        <f>SUM(BU36:CD36)</f>
        <v>71.318765432098758</v>
      </c>
      <c r="AI36" s="166" t="str">
        <f>IF(COUNTIF(BU36:CD36,0)=0,"OK","NO!")</f>
        <v>NO!</v>
      </c>
      <c r="AJ36" s="133">
        <f>G36</f>
        <v>0</v>
      </c>
      <c r="AK36" s="134">
        <f>H36</f>
        <v>71.318765432098758</v>
      </c>
      <c r="AL36" s="134">
        <f>I36</f>
        <v>0</v>
      </c>
      <c r="AM36" s="134">
        <f>J36</f>
        <v>0</v>
      </c>
      <c r="AN36" s="134">
        <f>K36</f>
        <v>0</v>
      </c>
      <c r="AO36" s="134">
        <f>L36</f>
        <v>0</v>
      </c>
      <c r="AP36" s="134">
        <f>M36</f>
        <v>0</v>
      </c>
      <c r="AQ36" s="134">
        <f>N36</f>
        <v>0</v>
      </c>
      <c r="AR36" s="134">
        <f>O36</f>
        <v>0</v>
      </c>
      <c r="AS36" s="135">
        <f>P36</f>
        <v>0</v>
      </c>
      <c r="AT36" s="56">
        <f>LARGE($AJ36:$AS36,AT$9)</f>
        <v>71.318765432098758</v>
      </c>
      <c r="AU36" s="57">
        <f>LARGE($AJ36:$AS36,AU$9)</f>
        <v>0</v>
      </c>
      <c r="AV36" s="57">
        <f>LARGE($AJ36:$AS36,AV$9)</f>
        <v>0</v>
      </c>
      <c r="AW36" s="57">
        <f>LARGE($AJ36:$AS36,AW$9)</f>
        <v>0</v>
      </c>
      <c r="AX36" s="58">
        <f>LARGE($AJ36:$AS36,AX$9)</f>
        <v>0</v>
      </c>
      <c r="AY36" s="274" t="str">
        <f>IF(COUNTIF(AT36:AX36,0)=0,"Sì","NO!")</f>
        <v>NO!</v>
      </c>
      <c r="BA36" s="93">
        <f>G36</f>
        <v>0</v>
      </c>
      <c r="BB36" s="104">
        <f>H36</f>
        <v>71.318765432098758</v>
      </c>
      <c r="BC36" s="104">
        <f>I36</f>
        <v>0</v>
      </c>
      <c r="BD36" s="104">
        <f>J36</f>
        <v>0</v>
      </c>
      <c r="BE36" s="104">
        <f>K36</f>
        <v>0</v>
      </c>
      <c r="BF36" s="104">
        <f>L36</f>
        <v>0</v>
      </c>
      <c r="BG36" s="104">
        <f>M36</f>
        <v>0</v>
      </c>
      <c r="BH36" s="104">
        <f>N36</f>
        <v>0</v>
      </c>
      <c r="BI36" s="104">
        <f>O36</f>
        <v>0</v>
      </c>
      <c r="BJ36" s="104">
        <f>P36</f>
        <v>0</v>
      </c>
      <c r="BK36" s="104">
        <f>Q36</f>
        <v>0</v>
      </c>
      <c r="BL36" s="104">
        <f>R36</f>
        <v>0</v>
      </c>
      <c r="BM36" s="104">
        <f>S36</f>
        <v>0</v>
      </c>
      <c r="BN36" s="104">
        <f>T36</f>
        <v>0</v>
      </c>
      <c r="BO36" s="104">
        <f>U36</f>
        <v>0</v>
      </c>
      <c r="BP36" s="104">
        <f>V36</f>
        <v>0</v>
      </c>
      <c r="BQ36" s="104">
        <f>W36</f>
        <v>0</v>
      </c>
      <c r="BR36" s="104">
        <f>X36</f>
        <v>0</v>
      </c>
      <c r="BS36" s="104">
        <f>Y36</f>
        <v>0</v>
      </c>
      <c r="BT36" s="105">
        <f>Z36</f>
        <v>0</v>
      </c>
      <c r="BU36" s="83">
        <f>LARGE($BA36:$BT36,BU$9)</f>
        <v>71.318765432098758</v>
      </c>
      <c r="BV36" s="84">
        <f>LARGE($BA36:$BT36,BV$9)</f>
        <v>0</v>
      </c>
      <c r="BW36" s="84">
        <f>LARGE($BA36:$BT36,BW$9)</f>
        <v>0</v>
      </c>
      <c r="BX36" s="84">
        <f>LARGE($BA36:$BT36,BX$9)</f>
        <v>0</v>
      </c>
      <c r="BY36" s="84">
        <f>LARGE($BA36:$BT36,BY$9)</f>
        <v>0</v>
      </c>
      <c r="BZ36" s="84">
        <f>LARGE($BA36:$BT36,BZ$9)</f>
        <v>0</v>
      </c>
      <c r="CA36" s="84">
        <f>LARGE($BA36:$BT36,CA$9)</f>
        <v>0</v>
      </c>
      <c r="CB36" s="84">
        <f>LARGE($BA36:$BT36,CB$9)</f>
        <v>0</v>
      </c>
      <c r="CC36" s="84">
        <f>LARGE($BA36:$BT36,CC$9)</f>
        <v>0</v>
      </c>
      <c r="CD36" s="85">
        <f>LARGE($BA36:$BT36,CD$9)</f>
        <v>0</v>
      </c>
      <c r="CE36" s="275" t="str">
        <f>IF(COUNTIF(BZ36:CD36,0)=0,"Sì","NO!")</f>
        <v>NO!</v>
      </c>
      <c r="CG36" s="276" t="str">
        <f>C36&amp;" - "&amp;AD36</f>
        <v>Assoluta - 1</v>
      </c>
    </row>
    <row r="37" spans="1:85">
      <c r="A37" s="29">
        <f>A36+1</f>
        <v>28</v>
      </c>
      <c r="B37" s="178" t="s">
        <v>261</v>
      </c>
      <c r="C37" s="30" t="str">
        <f>VLOOKUP(E37,Fasce!$A$3:$B$8,2)</f>
        <v>1600-1799</v>
      </c>
      <c r="D37" s="158">
        <f>IF(C37="--","",COUNTIF($C$10:$C37,C37))</f>
        <v>8</v>
      </c>
      <c r="E37" s="4">
        <f>VLOOKUP(B37,Anagrafica!$B$2:$D$64,3,FALSE)</f>
        <v>1771</v>
      </c>
      <c r="F37" s="364">
        <f>IF(B37&lt;&gt;"",AF37,"")</f>
        <v>70.297810650887584</v>
      </c>
      <c r="G37" s="395"/>
      <c r="H37" s="266"/>
      <c r="I37" s="417">
        <v>70.297810650887584</v>
      </c>
      <c r="J37" s="266"/>
      <c r="K37" s="266"/>
      <c r="L37" s="266"/>
      <c r="M37" s="266"/>
      <c r="N37" s="266"/>
      <c r="O37" s="266"/>
      <c r="P37" s="361"/>
      <c r="Q37" s="267"/>
      <c r="R37" s="266"/>
      <c r="S37" s="266"/>
      <c r="T37" s="266"/>
      <c r="U37" s="266"/>
      <c r="V37" s="266"/>
      <c r="W37" s="266"/>
      <c r="X37" s="266"/>
      <c r="Y37" s="266"/>
      <c r="Z37" s="270"/>
      <c r="AA37" s="368">
        <f>SUM(G37:Z37)</f>
        <v>70.297810650887584</v>
      </c>
      <c r="AB37" s="369">
        <f>AF37</f>
        <v>70.297810650887584</v>
      </c>
      <c r="AC37" s="370">
        <f>AH37</f>
        <v>70.297810650887584</v>
      </c>
      <c r="AD37" s="169">
        <f>COUNTA(G37:Z37)</f>
        <v>1</v>
      </c>
      <c r="AE37" s="2"/>
      <c r="AF37" s="164">
        <f>SUM(AT37:AX37)</f>
        <v>70.297810650887584</v>
      </c>
      <c r="AG37" s="166" t="str">
        <f>IF(COUNTIF(AT37:AX37,0)=0,"OK","NO!")</f>
        <v>NO!</v>
      </c>
      <c r="AH37" s="164">
        <f>SUM(BU37:CD37)</f>
        <v>70.297810650887584</v>
      </c>
      <c r="AI37" s="166" t="str">
        <f>IF(COUNTIF(BU37:CD37,0)=0,"OK","NO!")</f>
        <v>NO!</v>
      </c>
      <c r="AJ37" s="133">
        <f>G37</f>
        <v>0</v>
      </c>
      <c r="AK37" s="134">
        <f>H37</f>
        <v>0</v>
      </c>
      <c r="AL37" s="134">
        <f>I37</f>
        <v>70.297810650887584</v>
      </c>
      <c r="AM37" s="134">
        <f>J37</f>
        <v>0</v>
      </c>
      <c r="AN37" s="134">
        <f>K37</f>
        <v>0</v>
      </c>
      <c r="AO37" s="134">
        <f>L37</f>
        <v>0</v>
      </c>
      <c r="AP37" s="134">
        <f>M37</f>
        <v>0</v>
      </c>
      <c r="AQ37" s="134">
        <f>N37</f>
        <v>0</v>
      </c>
      <c r="AR37" s="134">
        <f>O37</f>
        <v>0</v>
      </c>
      <c r="AS37" s="135">
        <f>P37</f>
        <v>0</v>
      </c>
      <c r="AT37" s="56">
        <f>LARGE($AJ37:$AS37,AT$9)</f>
        <v>70.297810650887584</v>
      </c>
      <c r="AU37" s="57">
        <f>LARGE($AJ37:$AS37,AU$9)</f>
        <v>0</v>
      </c>
      <c r="AV37" s="57">
        <f>LARGE($AJ37:$AS37,AV$9)</f>
        <v>0</v>
      </c>
      <c r="AW37" s="57">
        <f>LARGE($AJ37:$AS37,AW$9)</f>
        <v>0</v>
      </c>
      <c r="AX37" s="58">
        <f>LARGE($AJ37:$AS37,AX$9)</f>
        <v>0</v>
      </c>
      <c r="AY37" s="274" t="str">
        <f>IF(COUNTIF(AT37:AX37,0)=0,"Sì","NO!")</f>
        <v>NO!</v>
      </c>
      <c r="BA37" s="93">
        <f>G37</f>
        <v>0</v>
      </c>
      <c r="BB37" s="104">
        <f>H37</f>
        <v>0</v>
      </c>
      <c r="BC37" s="104">
        <f>I37</f>
        <v>70.297810650887584</v>
      </c>
      <c r="BD37" s="104">
        <f>J37</f>
        <v>0</v>
      </c>
      <c r="BE37" s="104">
        <f>K37</f>
        <v>0</v>
      </c>
      <c r="BF37" s="104">
        <f>L37</f>
        <v>0</v>
      </c>
      <c r="BG37" s="104">
        <f>M37</f>
        <v>0</v>
      </c>
      <c r="BH37" s="104">
        <f>N37</f>
        <v>0</v>
      </c>
      <c r="BI37" s="104">
        <f>O37</f>
        <v>0</v>
      </c>
      <c r="BJ37" s="104">
        <f>P37</f>
        <v>0</v>
      </c>
      <c r="BK37" s="104">
        <f>Q37</f>
        <v>0</v>
      </c>
      <c r="BL37" s="104">
        <f>R37</f>
        <v>0</v>
      </c>
      <c r="BM37" s="104">
        <f>S37</f>
        <v>0</v>
      </c>
      <c r="BN37" s="104">
        <f>T37</f>
        <v>0</v>
      </c>
      <c r="BO37" s="104">
        <f>U37</f>
        <v>0</v>
      </c>
      <c r="BP37" s="104">
        <f>V37</f>
        <v>0</v>
      </c>
      <c r="BQ37" s="104">
        <f>W37</f>
        <v>0</v>
      </c>
      <c r="BR37" s="104">
        <f>X37</f>
        <v>0</v>
      </c>
      <c r="BS37" s="104">
        <f>Y37</f>
        <v>0</v>
      </c>
      <c r="BT37" s="105">
        <f>Z37</f>
        <v>0</v>
      </c>
      <c r="BU37" s="83">
        <f>LARGE($BA37:$BT37,BU$9)</f>
        <v>70.297810650887584</v>
      </c>
      <c r="BV37" s="84">
        <f>LARGE($BA37:$BT37,BV$9)</f>
        <v>0</v>
      </c>
      <c r="BW37" s="84">
        <f>LARGE($BA37:$BT37,BW$9)</f>
        <v>0</v>
      </c>
      <c r="BX37" s="84">
        <f>LARGE($BA37:$BT37,BX$9)</f>
        <v>0</v>
      </c>
      <c r="BY37" s="84">
        <f>LARGE($BA37:$BT37,BY$9)</f>
        <v>0</v>
      </c>
      <c r="BZ37" s="84">
        <f>LARGE($BA37:$BT37,BZ$9)</f>
        <v>0</v>
      </c>
      <c r="CA37" s="84">
        <f>LARGE($BA37:$BT37,CA$9)</f>
        <v>0</v>
      </c>
      <c r="CB37" s="84">
        <f>LARGE($BA37:$BT37,CB$9)</f>
        <v>0</v>
      </c>
      <c r="CC37" s="84">
        <f>LARGE($BA37:$BT37,CC$9)</f>
        <v>0</v>
      </c>
      <c r="CD37" s="85">
        <f>LARGE($BA37:$BT37,CD$9)</f>
        <v>0</v>
      </c>
      <c r="CE37" s="275" t="str">
        <f>IF(COUNTIF(BZ37:CD37,0)=0,"Sì","NO!")</f>
        <v>NO!</v>
      </c>
      <c r="CG37" s="276" t="str">
        <f>C37&amp;" - "&amp;AD37</f>
        <v>1600-1799 - 1</v>
      </c>
    </row>
    <row r="38" spans="1:85">
      <c r="A38" s="29">
        <f>A37+1</f>
        <v>29</v>
      </c>
      <c r="B38" s="178" t="s">
        <v>263</v>
      </c>
      <c r="C38" s="30" t="str">
        <f>VLOOKUP(E38,Fasce!$A$3:$B$8,2)</f>
        <v>1600-1799</v>
      </c>
      <c r="D38" s="158">
        <f>IF(C38="--","",COUNTIF($C$10:$C38,C38))</f>
        <v>9</v>
      </c>
      <c r="E38" s="4">
        <f>VLOOKUP(B38,Anagrafica!$B$2:$D$64,3,FALSE)</f>
        <v>1601</v>
      </c>
      <c r="F38" s="364">
        <f>IF(B38&lt;&gt;"",AF38,"")</f>
        <v>66.490229315534094</v>
      </c>
      <c r="G38" s="395"/>
      <c r="H38" s="266"/>
      <c r="I38" s="266">
        <v>59.11721893491125</v>
      </c>
      <c r="J38" s="266"/>
      <c r="K38" s="266"/>
      <c r="L38" s="266">
        <v>7.373010380622838</v>
      </c>
      <c r="M38" s="266"/>
      <c r="N38" s="266"/>
      <c r="O38" s="266"/>
      <c r="P38" s="361"/>
      <c r="Q38" s="267"/>
      <c r="R38" s="266"/>
      <c r="S38" s="266"/>
      <c r="T38" s="266"/>
      <c r="U38" s="266"/>
      <c r="V38" s="266"/>
      <c r="W38" s="266"/>
      <c r="X38" s="266"/>
      <c r="Y38" s="266"/>
      <c r="Z38" s="270"/>
      <c r="AA38" s="368">
        <f>SUM(G38:Z38)</f>
        <v>66.490229315534094</v>
      </c>
      <c r="AB38" s="369">
        <f>AF38</f>
        <v>66.490229315534094</v>
      </c>
      <c r="AC38" s="370">
        <f>AH38</f>
        <v>66.490229315534094</v>
      </c>
      <c r="AD38" s="169">
        <f>COUNTA(G38:Z38)</f>
        <v>2</v>
      </c>
      <c r="AE38" s="2"/>
      <c r="AF38" s="164">
        <f>SUM(AT38:AX38)</f>
        <v>66.490229315534094</v>
      </c>
      <c r="AG38" s="166" t="str">
        <f>IF(COUNTIF(AT38:AX38,0)=0,"OK","NO!")</f>
        <v>NO!</v>
      </c>
      <c r="AH38" s="164">
        <f>SUM(BU38:CD38)</f>
        <v>66.490229315534094</v>
      </c>
      <c r="AI38" s="166" t="str">
        <f>IF(COUNTIF(BU38:CD38,0)=0,"OK","NO!")</f>
        <v>NO!</v>
      </c>
      <c r="AJ38" s="133">
        <f>G38</f>
        <v>0</v>
      </c>
      <c r="AK38" s="134">
        <f>H38</f>
        <v>0</v>
      </c>
      <c r="AL38" s="134">
        <f>I38</f>
        <v>59.11721893491125</v>
      </c>
      <c r="AM38" s="134">
        <f>J38</f>
        <v>0</v>
      </c>
      <c r="AN38" s="134">
        <f>K38</f>
        <v>0</v>
      </c>
      <c r="AO38" s="134">
        <f>L38</f>
        <v>7.373010380622838</v>
      </c>
      <c r="AP38" s="134">
        <f>M38</f>
        <v>0</v>
      </c>
      <c r="AQ38" s="134">
        <f>N38</f>
        <v>0</v>
      </c>
      <c r="AR38" s="134">
        <f>O38</f>
        <v>0</v>
      </c>
      <c r="AS38" s="135">
        <f>P38</f>
        <v>0</v>
      </c>
      <c r="AT38" s="56">
        <f>LARGE($AJ38:$AS38,AT$9)</f>
        <v>59.11721893491125</v>
      </c>
      <c r="AU38" s="57">
        <f>LARGE($AJ38:$AS38,AU$9)</f>
        <v>7.373010380622838</v>
      </c>
      <c r="AV38" s="57">
        <f>LARGE($AJ38:$AS38,AV$9)</f>
        <v>0</v>
      </c>
      <c r="AW38" s="57">
        <f>LARGE($AJ38:$AS38,AW$9)</f>
        <v>0</v>
      </c>
      <c r="AX38" s="58">
        <f>LARGE($AJ38:$AS38,AX$9)</f>
        <v>0</v>
      </c>
      <c r="AY38" s="274" t="str">
        <f>IF(COUNTIF(AT38:AX38,0)=0,"Sì","NO!")</f>
        <v>NO!</v>
      </c>
      <c r="BA38" s="93">
        <f>G38</f>
        <v>0</v>
      </c>
      <c r="BB38" s="104">
        <f>H38</f>
        <v>0</v>
      </c>
      <c r="BC38" s="104">
        <f>I38</f>
        <v>59.11721893491125</v>
      </c>
      <c r="BD38" s="104">
        <f>J38</f>
        <v>0</v>
      </c>
      <c r="BE38" s="104">
        <f>K38</f>
        <v>0</v>
      </c>
      <c r="BF38" s="104">
        <f>L38</f>
        <v>7.373010380622838</v>
      </c>
      <c r="BG38" s="104">
        <f>M38</f>
        <v>0</v>
      </c>
      <c r="BH38" s="104">
        <f>N38</f>
        <v>0</v>
      </c>
      <c r="BI38" s="104">
        <f>O38</f>
        <v>0</v>
      </c>
      <c r="BJ38" s="104">
        <f>P38</f>
        <v>0</v>
      </c>
      <c r="BK38" s="104">
        <f>Q38</f>
        <v>0</v>
      </c>
      <c r="BL38" s="104">
        <f>R38</f>
        <v>0</v>
      </c>
      <c r="BM38" s="104">
        <f>S38</f>
        <v>0</v>
      </c>
      <c r="BN38" s="104">
        <f>T38</f>
        <v>0</v>
      </c>
      <c r="BO38" s="104">
        <f>U38</f>
        <v>0</v>
      </c>
      <c r="BP38" s="104">
        <f>V38</f>
        <v>0</v>
      </c>
      <c r="BQ38" s="104">
        <f>W38</f>
        <v>0</v>
      </c>
      <c r="BR38" s="104">
        <f>X38</f>
        <v>0</v>
      </c>
      <c r="BS38" s="104">
        <f>Y38</f>
        <v>0</v>
      </c>
      <c r="BT38" s="105">
        <f>Z38</f>
        <v>0</v>
      </c>
      <c r="BU38" s="83">
        <f>LARGE($BA38:$BT38,BU$9)</f>
        <v>59.11721893491125</v>
      </c>
      <c r="BV38" s="84">
        <f>LARGE($BA38:$BT38,BV$9)</f>
        <v>7.373010380622838</v>
      </c>
      <c r="BW38" s="84">
        <f>LARGE($BA38:$BT38,BW$9)</f>
        <v>0</v>
      </c>
      <c r="BX38" s="84">
        <f>LARGE($BA38:$BT38,BX$9)</f>
        <v>0</v>
      </c>
      <c r="BY38" s="84">
        <f>LARGE($BA38:$BT38,BY$9)</f>
        <v>0</v>
      </c>
      <c r="BZ38" s="84">
        <f>LARGE($BA38:$BT38,BZ$9)</f>
        <v>0</v>
      </c>
      <c r="CA38" s="84">
        <f>LARGE($BA38:$BT38,CA$9)</f>
        <v>0</v>
      </c>
      <c r="CB38" s="84">
        <f>LARGE($BA38:$BT38,CB$9)</f>
        <v>0</v>
      </c>
      <c r="CC38" s="84">
        <f>LARGE($BA38:$BT38,CC$9)</f>
        <v>0</v>
      </c>
      <c r="CD38" s="85">
        <f>LARGE($BA38:$BT38,CD$9)</f>
        <v>0</v>
      </c>
      <c r="CE38" s="275" t="str">
        <f>IF(COUNTIF(BZ38:CD38,0)=0,"Sì","NO!")</f>
        <v>NO!</v>
      </c>
      <c r="CG38" s="276" t="str">
        <f>C38&amp;" - "&amp;AD38</f>
        <v>1600-1799 - 2</v>
      </c>
    </row>
    <row r="39" spans="1:85">
      <c r="A39" s="29">
        <f>A38+1</f>
        <v>30</v>
      </c>
      <c r="B39" s="178" t="s">
        <v>299</v>
      </c>
      <c r="C39" s="30" t="str">
        <f>VLOOKUP(E39,Fasce!$A$3:$B$8,2)</f>
        <v>1800-2000</v>
      </c>
      <c r="D39" s="158">
        <f>IF(C39="--","",COUNTIF($C$10:$C39,C39))</f>
        <v>12</v>
      </c>
      <c r="E39" s="4">
        <f>VLOOKUP(B39,Anagrafica!$B$2:$D$64,3,FALSE)</f>
        <v>1821</v>
      </c>
      <c r="F39" s="364">
        <f>IF(B39&lt;&gt;"",AF39,"")</f>
        <v>55.592222222222219</v>
      </c>
      <c r="G39" s="269"/>
      <c r="H39" s="266"/>
      <c r="I39" s="266"/>
      <c r="J39" s="266"/>
      <c r="K39" s="266"/>
      <c r="L39" s="266"/>
      <c r="M39" s="266"/>
      <c r="N39" s="417">
        <v>55.592222222222219</v>
      </c>
      <c r="O39" s="266"/>
      <c r="P39" s="361"/>
      <c r="Q39" s="267"/>
      <c r="R39" s="266"/>
      <c r="S39" s="266"/>
      <c r="T39" s="266"/>
      <c r="U39" s="266"/>
      <c r="V39" s="266"/>
      <c r="W39" s="266"/>
      <c r="X39" s="266"/>
      <c r="Y39" s="266"/>
      <c r="Z39" s="270"/>
      <c r="AA39" s="368">
        <f>SUM(G39:Z39)</f>
        <v>55.592222222222219</v>
      </c>
      <c r="AB39" s="369">
        <f>AF39</f>
        <v>55.592222222222219</v>
      </c>
      <c r="AC39" s="370">
        <f>AH39</f>
        <v>55.592222222222219</v>
      </c>
      <c r="AD39" s="169">
        <f>COUNTA(G39:Z39)</f>
        <v>1</v>
      </c>
      <c r="AE39" s="2"/>
      <c r="AF39" s="164">
        <f>SUM(AT39:AX39)</f>
        <v>55.592222222222219</v>
      </c>
      <c r="AG39" s="166" t="str">
        <f>IF(COUNTIF(AT39:AX39,0)=0,"OK","NO!")</f>
        <v>NO!</v>
      </c>
      <c r="AH39" s="164">
        <f>SUM(BU39:CD39)</f>
        <v>55.592222222222219</v>
      </c>
      <c r="AI39" s="166" t="str">
        <f>IF(COUNTIF(BU39:CD39,0)=0,"OK","NO!")</f>
        <v>NO!</v>
      </c>
      <c r="AJ39" s="133">
        <f>G39</f>
        <v>0</v>
      </c>
      <c r="AK39" s="134">
        <f>H39</f>
        <v>0</v>
      </c>
      <c r="AL39" s="134">
        <f>I39</f>
        <v>0</v>
      </c>
      <c r="AM39" s="134">
        <f>J39</f>
        <v>0</v>
      </c>
      <c r="AN39" s="134">
        <f>K39</f>
        <v>0</v>
      </c>
      <c r="AO39" s="134">
        <f>L39</f>
        <v>0</v>
      </c>
      <c r="AP39" s="134">
        <f>M39</f>
        <v>0</v>
      </c>
      <c r="AQ39" s="134">
        <f>N39</f>
        <v>55.592222222222219</v>
      </c>
      <c r="AR39" s="134">
        <f>O39</f>
        <v>0</v>
      </c>
      <c r="AS39" s="135">
        <f>P39</f>
        <v>0</v>
      </c>
      <c r="AT39" s="56">
        <f>LARGE($AJ39:$AS39,AT$9)</f>
        <v>55.592222222222219</v>
      </c>
      <c r="AU39" s="57">
        <f>LARGE($AJ39:$AS39,AU$9)</f>
        <v>0</v>
      </c>
      <c r="AV39" s="57">
        <f>LARGE($AJ39:$AS39,AV$9)</f>
        <v>0</v>
      </c>
      <c r="AW39" s="57">
        <f>LARGE($AJ39:$AS39,AW$9)</f>
        <v>0</v>
      </c>
      <c r="AX39" s="58">
        <f>LARGE($AJ39:$AS39,AX$9)</f>
        <v>0</v>
      </c>
      <c r="AY39" s="274" t="str">
        <f>IF(COUNTIF(AT39:AX39,0)=0,"Sì","NO!")</f>
        <v>NO!</v>
      </c>
      <c r="BA39" s="93">
        <f>G39</f>
        <v>0</v>
      </c>
      <c r="BB39" s="104">
        <f>H39</f>
        <v>0</v>
      </c>
      <c r="BC39" s="104">
        <f>I39</f>
        <v>0</v>
      </c>
      <c r="BD39" s="104">
        <f>J39</f>
        <v>0</v>
      </c>
      <c r="BE39" s="104">
        <f>K39</f>
        <v>0</v>
      </c>
      <c r="BF39" s="104">
        <f>L39</f>
        <v>0</v>
      </c>
      <c r="BG39" s="104">
        <f>M39</f>
        <v>0</v>
      </c>
      <c r="BH39" s="104">
        <f>N39</f>
        <v>55.592222222222219</v>
      </c>
      <c r="BI39" s="104">
        <f>O39</f>
        <v>0</v>
      </c>
      <c r="BJ39" s="104">
        <f>P39</f>
        <v>0</v>
      </c>
      <c r="BK39" s="104">
        <f>Q39</f>
        <v>0</v>
      </c>
      <c r="BL39" s="104">
        <f>R39</f>
        <v>0</v>
      </c>
      <c r="BM39" s="104">
        <f>S39</f>
        <v>0</v>
      </c>
      <c r="BN39" s="104">
        <f>T39</f>
        <v>0</v>
      </c>
      <c r="BO39" s="104">
        <f>U39</f>
        <v>0</v>
      </c>
      <c r="BP39" s="104">
        <f>V39</f>
        <v>0</v>
      </c>
      <c r="BQ39" s="104">
        <f>W39</f>
        <v>0</v>
      </c>
      <c r="BR39" s="104">
        <f>X39</f>
        <v>0</v>
      </c>
      <c r="BS39" s="104">
        <f>Y39</f>
        <v>0</v>
      </c>
      <c r="BT39" s="105">
        <f>Z39</f>
        <v>0</v>
      </c>
      <c r="BU39" s="83">
        <f>LARGE($BA39:$BT39,BU$9)</f>
        <v>55.592222222222219</v>
      </c>
      <c r="BV39" s="84">
        <f>LARGE($BA39:$BT39,BV$9)</f>
        <v>0</v>
      </c>
      <c r="BW39" s="84">
        <f>LARGE($BA39:$BT39,BW$9)</f>
        <v>0</v>
      </c>
      <c r="BX39" s="84">
        <f>LARGE($BA39:$BT39,BX$9)</f>
        <v>0</v>
      </c>
      <c r="BY39" s="84">
        <f>LARGE($BA39:$BT39,BY$9)</f>
        <v>0</v>
      </c>
      <c r="BZ39" s="84">
        <f>LARGE($BA39:$BT39,BZ$9)</f>
        <v>0</v>
      </c>
      <c r="CA39" s="84">
        <f>LARGE($BA39:$BT39,CA$9)</f>
        <v>0</v>
      </c>
      <c r="CB39" s="84">
        <f>LARGE($BA39:$BT39,CB$9)</f>
        <v>0</v>
      </c>
      <c r="CC39" s="84">
        <f>LARGE($BA39:$BT39,CC$9)</f>
        <v>0</v>
      </c>
      <c r="CD39" s="85">
        <f>LARGE($BA39:$BT39,CD$9)</f>
        <v>0</v>
      </c>
      <c r="CE39" s="275" t="str">
        <f>IF(COUNTIF(BZ39:CD39,0)=0,"Sì","NO!")</f>
        <v>NO!</v>
      </c>
      <c r="CG39" s="276" t="str">
        <f>C39&amp;" - "&amp;AD39</f>
        <v>1800-2000 - 1</v>
      </c>
    </row>
    <row r="40" spans="1:85">
      <c r="A40" s="29">
        <f>A39+1</f>
        <v>31</v>
      </c>
      <c r="B40" s="178" t="s">
        <v>259</v>
      </c>
      <c r="C40" s="30" t="str">
        <f>VLOOKUP(E40,Fasce!$A$3:$B$8,2)</f>
        <v>1600-1799</v>
      </c>
      <c r="D40" s="158">
        <f>IF(C40="--","",COUNTIF($C$10:$C40,C40))</f>
        <v>10</v>
      </c>
      <c r="E40" s="4">
        <f>VLOOKUP(B40,Anagrafica!$B$2:$D$64,3,FALSE)</f>
        <v>1755</v>
      </c>
      <c r="F40" s="364">
        <f>IF(B40&lt;&gt;"",AF40,"")</f>
        <v>47.105798816568047</v>
      </c>
      <c r="G40" s="395"/>
      <c r="H40" s="266"/>
      <c r="I40" s="266">
        <v>47.105798816568047</v>
      </c>
      <c r="J40" s="266"/>
      <c r="K40" s="266"/>
      <c r="L40" s="266"/>
      <c r="M40" s="266"/>
      <c r="N40" s="266"/>
      <c r="O40" s="266"/>
      <c r="P40" s="361"/>
      <c r="Q40" s="267"/>
      <c r="R40" s="266"/>
      <c r="S40" s="266"/>
      <c r="T40" s="266"/>
      <c r="U40" s="266"/>
      <c r="V40" s="266"/>
      <c r="W40" s="266"/>
      <c r="X40" s="266"/>
      <c r="Y40" s="266"/>
      <c r="Z40" s="270"/>
      <c r="AA40" s="368">
        <f>SUM(G40:Z40)</f>
        <v>47.105798816568047</v>
      </c>
      <c r="AB40" s="369">
        <f>AF40</f>
        <v>47.105798816568047</v>
      </c>
      <c r="AC40" s="370">
        <f>AH40</f>
        <v>47.105798816568047</v>
      </c>
      <c r="AD40" s="169">
        <f>COUNTA(G40:Z40)</f>
        <v>1</v>
      </c>
      <c r="AE40" s="2"/>
      <c r="AF40" s="164">
        <f>SUM(AT40:AX40)</f>
        <v>47.105798816568047</v>
      </c>
      <c r="AG40" s="166" t="str">
        <f>IF(COUNTIF(AT40:AX40,0)=0,"OK","NO!")</f>
        <v>NO!</v>
      </c>
      <c r="AH40" s="164">
        <f>SUM(BU40:CD40)</f>
        <v>47.105798816568047</v>
      </c>
      <c r="AI40" s="166" t="str">
        <f>IF(COUNTIF(BU40:CD40,0)=0,"OK","NO!")</f>
        <v>NO!</v>
      </c>
      <c r="AJ40" s="133">
        <f>G40</f>
        <v>0</v>
      </c>
      <c r="AK40" s="134">
        <f>H40</f>
        <v>0</v>
      </c>
      <c r="AL40" s="134">
        <f>I40</f>
        <v>47.105798816568047</v>
      </c>
      <c r="AM40" s="134">
        <f>J40</f>
        <v>0</v>
      </c>
      <c r="AN40" s="134">
        <f>K40</f>
        <v>0</v>
      </c>
      <c r="AO40" s="134">
        <f>L40</f>
        <v>0</v>
      </c>
      <c r="AP40" s="134">
        <f>M40</f>
        <v>0</v>
      </c>
      <c r="AQ40" s="134">
        <f>N40</f>
        <v>0</v>
      </c>
      <c r="AR40" s="134">
        <f>O40</f>
        <v>0</v>
      </c>
      <c r="AS40" s="135">
        <f>P40</f>
        <v>0</v>
      </c>
      <c r="AT40" s="56">
        <f>LARGE($AJ40:$AS40,AT$9)</f>
        <v>47.105798816568047</v>
      </c>
      <c r="AU40" s="57">
        <f>LARGE($AJ40:$AS40,AU$9)</f>
        <v>0</v>
      </c>
      <c r="AV40" s="57">
        <f>LARGE($AJ40:$AS40,AV$9)</f>
        <v>0</v>
      </c>
      <c r="AW40" s="57">
        <f>LARGE($AJ40:$AS40,AW$9)</f>
        <v>0</v>
      </c>
      <c r="AX40" s="58">
        <f>LARGE($AJ40:$AS40,AX$9)</f>
        <v>0</v>
      </c>
      <c r="AY40" s="274" t="str">
        <f>IF(COUNTIF(AT40:AX40,0)=0,"Sì","NO!")</f>
        <v>NO!</v>
      </c>
      <c r="BA40" s="93">
        <f>G40</f>
        <v>0</v>
      </c>
      <c r="BB40" s="104">
        <f>H40</f>
        <v>0</v>
      </c>
      <c r="BC40" s="104">
        <f>I40</f>
        <v>47.105798816568047</v>
      </c>
      <c r="BD40" s="104">
        <f>J40</f>
        <v>0</v>
      </c>
      <c r="BE40" s="104">
        <f>K40</f>
        <v>0</v>
      </c>
      <c r="BF40" s="104">
        <f>L40</f>
        <v>0</v>
      </c>
      <c r="BG40" s="104">
        <f>M40</f>
        <v>0</v>
      </c>
      <c r="BH40" s="104">
        <f>N40</f>
        <v>0</v>
      </c>
      <c r="BI40" s="104">
        <f>O40</f>
        <v>0</v>
      </c>
      <c r="BJ40" s="104">
        <f>P40</f>
        <v>0</v>
      </c>
      <c r="BK40" s="104">
        <f>Q40</f>
        <v>0</v>
      </c>
      <c r="BL40" s="104">
        <f>R40</f>
        <v>0</v>
      </c>
      <c r="BM40" s="104">
        <f>S40</f>
        <v>0</v>
      </c>
      <c r="BN40" s="104">
        <f>T40</f>
        <v>0</v>
      </c>
      <c r="BO40" s="104">
        <f>U40</f>
        <v>0</v>
      </c>
      <c r="BP40" s="104">
        <f>V40</f>
        <v>0</v>
      </c>
      <c r="BQ40" s="104">
        <f>W40</f>
        <v>0</v>
      </c>
      <c r="BR40" s="104">
        <f>X40</f>
        <v>0</v>
      </c>
      <c r="BS40" s="104">
        <f>Y40</f>
        <v>0</v>
      </c>
      <c r="BT40" s="105">
        <f>Z40</f>
        <v>0</v>
      </c>
      <c r="BU40" s="83">
        <f>LARGE($BA40:$BT40,BU$9)</f>
        <v>47.105798816568047</v>
      </c>
      <c r="BV40" s="84">
        <f>LARGE($BA40:$BT40,BV$9)</f>
        <v>0</v>
      </c>
      <c r="BW40" s="84">
        <f>LARGE($BA40:$BT40,BW$9)</f>
        <v>0</v>
      </c>
      <c r="BX40" s="84">
        <f>LARGE($BA40:$BT40,BX$9)</f>
        <v>0</v>
      </c>
      <c r="BY40" s="84">
        <f>LARGE($BA40:$BT40,BY$9)</f>
        <v>0</v>
      </c>
      <c r="BZ40" s="84">
        <f>LARGE($BA40:$BT40,BZ$9)</f>
        <v>0</v>
      </c>
      <c r="CA40" s="84">
        <f>LARGE($BA40:$BT40,CA$9)</f>
        <v>0</v>
      </c>
      <c r="CB40" s="84">
        <f>LARGE($BA40:$BT40,CB$9)</f>
        <v>0</v>
      </c>
      <c r="CC40" s="84">
        <f>LARGE($BA40:$BT40,CC$9)</f>
        <v>0</v>
      </c>
      <c r="CD40" s="85">
        <f>LARGE($BA40:$BT40,CD$9)</f>
        <v>0</v>
      </c>
      <c r="CE40" s="275" t="str">
        <f>IF(COUNTIF(BZ40:CD40,0)=0,"Sì","NO!")</f>
        <v>NO!</v>
      </c>
      <c r="CG40" s="276" t="str">
        <f>C40&amp;" - "&amp;AD40</f>
        <v>1600-1799 - 1</v>
      </c>
    </row>
    <row r="41" spans="1:85">
      <c r="A41" s="29">
        <f>A40+1</f>
        <v>32</v>
      </c>
      <c r="B41" s="178" t="s">
        <v>305</v>
      </c>
      <c r="C41" s="30" t="str">
        <f>VLOOKUP(E41,Fasce!$A$3:$B$8,2)</f>
        <v>Under 1400</v>
      </c>
      <c r="D41" s="158">
        <f>IF(C41="--","",COUNTIF($C$10:$C41,C41))</f>
        <v>2</v>
      </c>
      <c r="E41" s="4">
        <f>VLOOKUP(B41,Anagrafica!$B$2:$D$64,3,FALSE)</f>
        <v>1399</v>
      </c>
      <c r="F41" s="364">
        <f>IF(B41&lt;&gt;"",AF41,"")</f>
        <v>45.448888888888888</v>
      </c>
      <c r="G41" s="269"/>
      <c r="H41" s="266"/>
      <c r="I41" s="266"/>
      <c r="J41" s="266"/>
      <c r="K41" s="266"/>
      <c r="L41" s="266"/>
      <c r="M41" s="266"/>
      <c r="N41" s="266"/>
      <c r="O41" s="417">
        <v>45.448888888888888</v>
      </c>
      <c r="P41" s="361"/>
      <c r="Q41" s="267"/>
      <c r="R41" s="266"/>
      <c r="S41" s="266"/>
      <c r="T41" s="266"/>
      <c r="U41" s="266"/>
      <c r="V41" s="266"/>
      <c r="W41" s="266"/>
      <c r="X41" s="266"/>
      <c r="Y41" s="266"/>
      <c r="Z41" s="270"/>
      <c r="AA41" s="368">
        <f>SUM(G41:Z41)</f>
        <v>45.448888888888888</v>
      </c>
      <c r="AB41" s="369">
        <f>AF41</f>
        <v>45.448888888888888</v>
      </c>
      <c r="AC41" s="370">
        <f>AH41</f>
        <v>45.448888888888888</v>
      </c>
      <c r="AD41" s="169">
        <f>COUNTA(G41:Z41)</f>
        <v>1</v>
      </c>
      <c r="AE41" s="2"/>
      <c r="AF41" s="164">
        <f>SUM(AT41:AX41)</f>
        <v>45.448888888888888</v>
      </c>
      <c r="AG41" s="166" t="str">
        <f>IF(COUNTIF(AT41:AX41,0)=0,"OK","NO!")</f>
        <v>NO!</v>
      </c>
      <c r="AH41" s="164">
        <f>SUM(BU41:CD41)</f>
        <v>45.448888888888888</v>
      </c>
      <c r="AI41" s="166" t="str">
        <f>IF(COUNTIF(BU41:CD41,0)=0,"OK","NO!")</f>
        <v>NO!</v>
      </c>
      <c r="AJ41" s="133">
        <f>G41</f>
        <v>0</v>
      </c>
      <c r="AK41" s="134">
        <f>H41</f>
        <v>0</v>
      </c>
      <c r="AL41" s="134">
        <f>I41</f>
        <v>0</v>
      </c>
      <c r="AM41" s="134">
        <f>J41</f>
        <v>0</v>
      </c>
      <c r="AN41" s="134">
        <f>K41</f>
        <v>0</v>
      </c>
      <c r="AO41" s="134">
        <f>L41</f>
        <v>0</v>
      </c>
      <c r="AP41" s="134">
        <f>M41</f>
        <v>0</v>
      </c>
      <c r="AQ41" s="134">
        <f>N41</f>
        <v>0</v>
      </c>
      <c r="AR41" s="134">
        <f>O41</f>
        <v>45.448888888888888</v>
      </c>
      <c r="AS41" s="135">
        <f>P41</f>
        <v>0</v>
      </c>
      <c r="AT41" s="56">
        <f>LARGE($AJ41:$AS41,AT$9)</f>
        <v>45.448888888888888</v>
      </c>
      <c r="AU41" s="57">
        <f>LARGE($AJ41:$AS41,AU$9)</f>
        <v>0</v>
      </c>
      <c r="AV41" s="57">
        <f>LARGE($AJ41:$AS41,AV$9)</f>
        <v>0</v>
      </c>
      <c r="AW41" s="57">
        <f>LARGE($AJ41:$AS41,AW$9)</f>
        <v>0</v>
      </c>
      <c r="AX41" s="58">
        <f>LARGE($AJ41:$AS41,AX$9)</f>
        <v>0</v>
      </c>
      <c r="AY41" s="274" t="str">
        <f>IF(COUNTIF(AT41:AX41,0)=0,"Sì","NO!")</f>
        <v>NO!</v>
      </c>
      <c r="BA41" s="93">
        <f>G41</f>
        <v>0</v>
      </c>
      <c r="BB41" s="104">
        <f>H41</f>
        <v>0</v>
      </c>
      <c r="BC41" s="104">
        <f>I41</f>
        <v>0</v>
      </c>
      <c r="BD41" s="104">
        <f>J41</f>
        <v>0</v>
      </c>
      <c r="BE41" s="104">
        <f>K41</f>
        <v>0</v>
      </c>
      <c r="BF41" s="104">
        <f>L41</f>
        <v>0</v>
      </c>
      <c r="BG41" s="104">
        <f>M41</f>
        <v>0</v>
      </c>
      <c r="BH41" s="104">
        <f>N41</f>
        <v>0</v>
      </c>
      <c r="BI41" s="104">
        <f>O41</f>
        <v>45.448888888888888</v>
      </c>
      <c r="BJ41" s="104">
        <f>P41</f>
        <v>0</v>
      </c>
      <c r="BK41" s="104">
        <f>Q41</f>
        <v>0</v>
      </c>
      <c r="BL41" s="104">
        <f>R41</f>
        <v>0</v>
      </c>
      <c r="BM41" s="104">
        <f>S41</f>
        <v>0</v>
      </c>
      <c r="BN41" s="104">
        <f>T41</f>
        <v>0</v>
      </c>
      <c r="BO41" s="104">
        <f>U41</f>
        <v>0</v>
      </c>
      <c r="BP41" s="104">
        <f>V41</f>
        <v>0</v>
      </c>
      <c r="BQ41" s="104">
        <f>W41</f>
        <v>0</v>
      </c>
      <c r="BR41" s="104">
        <f>X41</f>
        <v>0</v>
      </c>
      <c r="BS41" s="104">
        <f>Y41</f>
        <v>0</v>
      </c>
      <c r="BT41" s="105">
        <f>Z41</f>
        <v>0</v>
      </c>
      <c r="BU41" s="83">
        <f>LARGE($BA41:$BT41,BU$9)</f>
        <v>45.448888888888888</v>
      </c>
      <c r="BV41" s="84">
        <f>LARGE($BA41:$BT41,BV$9)</f>
        <v>0</v>
      </c>
      <c r="BW41" s="84">
        <f>LARGE($BA41:$BT41,BW$9)</f>
        <v>0</v>
      </c>
      <c r="BX41" s="84">
        <f>LARGE($BA41:$BT41,BX$9)</f>
        <v>0</v>
      </c>
      <c r="BY41" s="84">
        <f>LARGE($BA41:$BT41,BY$9)</f>
        <v>0</v>
      </c>
      <c r="BZ41" s="84">
        <f>LARGE($BA41:$BT41,BZ$9)</f>
        <v>0</v>
      </c>
      <c r="CA41" s="84">
        <f>LARGE($BA41:$BT41,CA$9)</f>
        <v>0</v>
      </c>
      <c r="CB41" s="84">
        <f>LARGE($BA41:$BT41,CB$9)</f>
        <v>0</v>
      </c>
      <c r="CC41" s="84">
        <f>LARGE($BA41:$BT41,CC$9)</f>
        <v>0</v>
      </c>
      <c r="CD41" s="85">
        <f>LARGE($BA41:$BT41,CD$9)</f>
        <v>0</v>
      </c>
      <c r="CE41" s="275" t="str">
        <f>IF(COUNTIF(BZ41:CD41,0)=0,"Sì","NO!")</f>
        <v>NO!</v>
      </c>
      <c r="CG41" s="276" t="str">
        <f>C41&amp;" - "&amp;AD41</f>
        <v>Under 1400 - 1</v>
      </c>
    </row>
    <row r="42" spans="1:85">
      <c r="A42" s="29">
        <f>A41+1</f>
        <v>33</v>
      </c>
      <c r="B42" s="178" t="s">
        <v>300</v>
      </c>
      <c r="C42" s="30" t="str">
        <f>VLOOKUP(E42,Fasce!$A$3:$B$8,2)</f>
        <v>1800-2000</v>
      </c>
      <c r="D42" s="158">
        <f>IF(C42="--","",COUNTIF($C$10:$C42,C42))</f>
        <v>13</v>
      </c>
      <c r="E42" s="4">
        <f>VLOOKUP(B42,Anagrafica!$B$2:$D$64,3,FALSE)</f>
        <v>1933</v>
      </c>
      <c r="F42" s="364">
        <f>IF(B42&lt;&gt;"",AF42,"")</f>
        <v>42.662222222222226</v>
      </c>
      <c r="G42" s="269"/>
      <c r="H42" s="266"/>
      <c r="I42" s="266"/>
      <c r="J42" s="266"/>
      <c r="K42" s="266"/>
      <c r="L42" s="266"/>
      <c r="M42" s="266"/>
      <c r="N42" s="266">
        <v>42.662222222222226</v>
      </c>
      <c r="O42" s="266"/>
      <c r="P42" s="361"/>
      <c r="Q42" s="267"/>
      <c r="R42" s="266"/>
      <c r="S42" s="266"/>
      <c r="T42" s="266"/>
      <c r="U42" s="266"/>
      <c r="V42" s="266"/>
      <c r="W42" s="266"/>
      <c r="X42" s="266"/>
      <c r="Y42" s="266"/>
      <c r="Z42" s="270"/>
      <c r="AA42" s="368">
        <f>SUM(G42:Z42)</f>
        <v>42.662222222222226</v>
      </c>
      <c r="AB42" s="369">
        <f>AF42</f>
        <v>42.662222222222226</v>
      </c>
      <c r="AC42" s="370">
        <f>AH42</f>
        <v>42.662222222222226</v>
      </c>
      <c r="AD42" s="169">
        <f>COUNTA(G42:Z42)</f>
        <v>1</v>
      </c>
      <c r="AE42" s="2"/>
      <c r="AF42" s="164">
        <f>SUM(AT42:AX42)</f>
        <v>42.662222222222226</v>
      </c>
      <c r="AG42" s="166" t="str">
        <f>IF(COUNTIF(AT42:AX42,0)=0,"OK","NO!")</f>
        <v>NO!</v>
      </c>
      <c r="AH42" s="164">
        <f>SUM(BU42:CD42)</f>
        <v>42.662222222222226</v>
      </c>
      <c r="AI42" s="166" t="str">
        <f>IF(COUNTIF(BU42:CD42,0)=0,"OK","NO!")</f>
        <v>NO!</v>
      </c>
      <c r="AJ42" s="133">
        <f>G42</f>
        <v>0</v>
      </c>
      <c r="AK42" s="134">
        <f>H42</f>
        <v>0</v>
      </c>
      <c r="AL42" s="134">
        <f>I42</f>
        <v>0</v>
      </c>
      <c r="AM42" s="134">
        <f>J42</f>
        <v>0</v>
      </c>
      <c r="AN42" s="134">
        <f>K42</f>
        <v>0</v>
      </c>
      <c r="AO42" s="134">
        <f>L42</f>
        <v>0</v>
      </c>
      <c r="AP42" s="134">
        <f>M42</f>
        <v>0</v>
      </c>
      <c r="AQ42" s="134">
        <f>N42</f>
        <v>42.662222222222226</v>
      </c>
      <c r="AR42" s="134">
        <f>O42</f>
        <v>0</v>
      </c>
      <c r="AS42" s="135">
        <f>P42</f>
        <v>0</v>
      </c>
      <c r="AT42" s="56">
        <f>LARGE($AJ42:$AS42,AT$9)</f>
        <v>42.662222222222226</v>
      </c>
      <c r="AU42" s="57">
        <f>LARGE($AJ42:$AS42,AU$9)</f>
        <v>0</v>
      </c>
      <c r="AV42" s="57">
        <f>LARGE($AJ42:$AS42,AV$9)</f>
        <v>0</v>
      </c>
      <c r="AW42" s="57">
        <f>LARGE($AJ42:$AS42,AW$9)</f>
        <v>0</v>
      </c>
      <c r="AX42" s="58">
        <f>LARGE($AJ42:$AS42,AX$9)</f>
        <v>0</v>
      </c>
      <c r="AY42" s="274" t="str">
        <f>IF(COUNTIF(AT42:AX42,0)=0,"Sì","NO!")</f>
        <v>NO!</v>
      </c>
      <c r="BA42" s="93">
        <f>G42</f>
        <v>0</v>
      </c>
      <c r="BB42" s="104">
        <f>H42</f>
        <v>0</v>
      </c>
      <c r="BC42" s="104">
        <f>I42</f>
        <v>0</v>
      </c>
      <c r="BD42" s="104">
        <f>J42</f>
        <v>0</v>
      </c>
      <c r="BE42" s="104">
        <f>K42</f>
        <v>0</v>
      </c>
      <c r="BF42" s="104">
        <f>L42</f>
        <v>0</v>
      </c>
      <c r="BG42" s="104">
        <f>M42</f>
        <v>0</v>
      </c>
      <c r="BH42" s="104">
        <f>N42</f>
        <v>42.662222222222226</v>
      </c>
      <c r="BI42" s="104">
        <f>O42</f>
        <v>0</v>
      </c>
      <c r="BJ42" s="104">
        <f>P42</f>
        <v>0</v>
      </c>
      <c r="BK42" s="104">
        <f>Q42</f>
        <v>0</v>
      </c>
      <c r="BL42" s="104">
        <f>R42</f>
        <v>0</v>
      </c>
      <c r="BM42" s="104">
        <f>S42</f>
        <v>0</v>
      </c>
      <c r="BN42" s="104">
        <f>T42</f>
        <v>0</v>
      </c>
      <c r="BO42" s="104">
        <f>U42</f>
        <v>0</v>
      </c>
      <c r="BP42" s="104">
        <f>V42</f>
        <v>0</v>
      </c>
      <c r="BQ42" s="104">
        <f>W42</f>
        <v>0</v>
      </c>
      <c r="BR42" s="104">
        <f>X42</f>
        <v>0</v>
      </c>
      <c r="BS42" s="104">
        <f>Y42</f>
        <v>0</v>
      </c>
      <c r="BT42" s="105">
        <f>Z42</f>
        <v>0</v>
      </c>
      <c r="BU42" s="83">
        <f>LARGE($BA42:$BT42,BU$9)</f>
        <v>42.662222222222226</v>
      </c>
      <c r="BV42" s="84">
        <f>LARGE($BA42:$BT42,BV$9)</f>
        <v>0</v>
      </c>
      <c r="BW42" s="84">
        <f>LARGE($BA42:$BT42,BW$9)</f>
        <v>0</v>
      </c>
      <c r="BX42" s="84">
        <f>LARGE($BA42:$BT42,BX$9)</f>
        <v>0</v>
      </c>
      <c r="BY42" s="84">
        <f>LARGE($BA42:$BT42,BY$9)</f>
        <v>0</v>
      </c>
      <c r="BZ42" s="84">
        <f>LARGE($BA42:$BT42,BZ$9)</f>
        <v>0</v>
      </c>
      <c r="CA42" s="84">
        <f>LARGE($BA42:$BT42,CA$9)</f>
        <v>0</v>
      </c>
      <c r="CB42" s="84">
        <f>LARGE($BA42:$BT42,CB$9)</f>
        <v>0</v>
      </c>
      <c r="CC42" s="84">
        <f>LARGE($BA42:$BT42,CC$9)</f>
        <v>0</v>
      </c>
      <c r="CD42" s="85">
        <f>LARGE($BA42:$BT42,CD$9)</f>
        <v>0</v>
      </c>
      <c r="CE42" s="275" t="str">
        <f>IF(COUNTIF(BZ42:CD42,0)=0,"Sì","NO!")</f>
        <v>NO!</v>
      </c>
      <c r="CG42" s="276" t="str">
        <f>C42&amp;" - "&amp;AD42</f>
        <v>1800-2000 - 1</v>
      </c>
    </row>
    <row r="43" spans="1:85">
      <c r="A43" s="29">
        <f>A42+1</f>
        <v>34</v>
      </c>
      <c r="B43" s="178" t="s">
        <v>302</v>
      </c>
      <c r="C43" s="30" t="str">
        <f>VLOOKUP(E43,Fasce!$A$3:$B$8,2)</f>
        <v>1600-1799</v>
      </c>
      <c r="D43" s="158">
        <f>IF(C43="--","",COUNTIF($C$10:$C43,C43))</f>
        <v>11</v>
      </c>
      <c r="E43" s="4">
        <f>VLOOKUP(B43,Anagrafica!$B$2:$D$64,3,FALSE)</f>
        <v>1767</v>
      </c>
      <c r="F43" s="364">
        <f>IF(B43&lt;&gt;"",AF43,"")</f>
        <v>38.612222222222222</v>
      </c>
      <c r="G43" s="269"/>
      <c r="H43" s="266"/>
      <c r="I43" s="266"/>
      <c r="J43" s="266"/>
      <c r="K43" s="266"/>
      <c r="L43" s="266"/>
      <c r="M43" s="266"/>
      <c r="N43" s="266"/>
      <c r="O43" s="417">
        <v>38.612222222222222</v>
      </c>
      <c r="P43" s="361"/>
      <c r="Q43" s="267"/>
      <c r="R43" s="266"/>
      <c r="S43" s="266"/>
      <c r="T43" s="266"/>
      <c r="U43" s="266"/>
      <c r="V43" s="266"/>
      <c r="W43" s="266"/>
      <c r="X43" s="266"/>
      <c r="Y43" s="266"/>
      <c r="Z43" s="270"/>
      <c r="AA43" s="368">
        <f>SUM(G43:Z43)</f>
        <v>38.612222222222222</v>
      </c>
      <c r="AB43" s="369">
        <f>AF43</f>
        <v>38.612222222222222</v>
      </c>
      <c r="AC43" s="370">
        <f>AH43</f>
        <v>38.612222222222222</v>
      </c>
      <c r="AD43" s="169">
        <f>COUNTA(G43:Z43)</f>
        <v>1</v>
      </c>
      <c r="AE43" s="2"/>
      <c r="AF43" s="164">
        <f>SUM(AT43:AX43)</f>
        <v>38.612222222222222</v>
      </c>
      <c r="AG43" s="166" t="str">
        <f>IF(COUNTIF(AT43:AX43,0)=0,"OK","NO!")</f>
        <v>NO!</v>
      </c>
      <c r="AH43" s="164">
        <f>SUM(BU43:CD43)</f>
        <v>38.612222222222222</v>
      </c>
      <c r="AI43" s="166" t="str">
        <f>IF(COUNTIF(BU43:CD43,0)=0,"OK","NO!")</f>
        <v>NO!</v>
      </c>
      <c r="AJ43" s="133">
        <f>G43</f>
        <v>0</v>
      </c>
      <c r="AK43" s="134">
        <f>H43</f>
        <v>0</v>
      </c>
      <c r="AL43" s="134">
        <f>I43</f>
        <v>0</v>
      </c>
      <c r="AM43" s="134">
        <f>J43</f>
        <v>0</v>
      </c>
      <c r="AN43" s="134">
        <f>K43</f>
        <v>0</v>
      </c>
      <c r="AO43" s="134">
        <f>L43</f>
        <v>0</v>
      </c>
      <c r="AP43" s="134">
        <f>M43</f>
        <v>0</v>
      </c>
      <c r="AQ43" s="134">
        <f>N43</f>
        <v>0</v>
      </c>
      <c r="AR43" s="134">
        <f>O43</f>
        <v>38.612222222222222</v>
      </c>
      <c r="AS43" s="135">
        <f>P43</f>
        <v>0</v>
      </c>
      <c r="AT43" s="56">
        <f>LARGE($AJ43:$AS43,AT$9)</f>
        <v>38.612222222222222</v>
      </c>
      <c r="AU43" s="57">
        <f>LARGE($AJ43:$AS43,AU$9)</f>
        <v>0</v>
      </c>
      <c r="AV43" s="57">
        <f>LARGE($AJ43:$AS43,AV$9)</f>
        <v>0</v>
      </c>
      <c r="AW43" s="57">
        <f>LARGE($AJ43:$AS43,AW$9)</f>
        <v>0</v>
      </c>
      <c r="AX43" s="58">
        <f>LARGE($AJ43:$AS43,AX$9)</f>
        <v>0</v>
      </c>
      <c r="AY43" s="274" t="str">
        <f>IF(COUNTIF(AT43:AX43,0)=0,"Sì","NO!")</f>
        <v>NO!</v>
      </c>
      <c r="BA43" s="93">
        <f>G43</f>
        <v>0</v>
      </c>
      <c r="BB43" s="104">
        <f>H43</f>
        <v>0</v>
      </c>
      <c r="BC43" s="104">
        <f>I43</f>
        <v>0</v>
      </c>
      <c r="BD43" s="104">
        <f>J43</f>
        <v>0</v>
      </c>
      <c r="BE43" s="104">
        <f>K43</f>
        <v>0</v>
      </c>
      <c r="BF43" s="104">
        <f>L43</f>
        <v>0</v>
      </c>
      <c r="BG43" s="104">
        <f>M43</f>
        <v>0</v>
      </c>
      <c r="BH43" s="104">
        <f>N43</f>
        <v>0</v>
      </c>
      <c r="BI43" s="104">
        <f>O43</f>
        <v>38.612222222222222</v>
      </c>
      <c r="BJ43" s="104">
        <f>P43</f>
        <v>0</v>
      </c>
      <c r="BK43" s="104">
        <f>Q43</f>
        <v>0</v>
      </c>
      <c r="BL43" s="104">
        <f>R43</f>
        <v>0</v>
      </c>
      <c r="BM43" s="104">
        <f>S43</f>
        <v>0</v>
      </c>
      <c r="BN43" s="104">
        <f>T43</f>
        <v>0</v>
      </c>
      <c r="BO43" s="104">
        <f>U43</f>
        <v>0</v>
      </c>
      <c r="BP43" s="104">
        <f>V43</f>
        <v>0</v>
      </c>
      <c r="BQ43" s="104">
        <f>W43</f>
        <v>0</v>
      </c>
      <c r="BR43" s="104">
        <f>X43</f>
        <v>0</v>
      </c>
      <c r="BS43" s="104">
        <f>Y43</f>
        <v>0</v>
      </c>
      <c r="BT43" s="105">
        <f>Z43</f>
        <v>0</v>
      </c>
      <c r="BU43" s="83">
        <f>LARGE($BA43:$BT43,BU$9)</f>
        <v>38.612222222222222</v>
      </c>
      <c r="BV43" s="84">
        <f>LARGE($BA43:$BT43,BV$9)</f>
        <v>0</v>
      </c>
      <c r="BW43" s="84">
        <f>LARGE($BA43:$BT43,BW$9)</f>
        <v>0</v>
      </c>
      <c r="BX43" s="84">
        <f>LARGE($BA43:$BT43,BX$9)</f>
        <v>0</v>
      </c>
      <c r="BY43" s="84">
        <f>LARGE($BA43:$BT43,BY$9)</f>
        <v>0</v>
      </c>
      <c r="BZ43" s="84">
        <f>LARGE($BA43:$BT43,BZ$9)</f>
        <v>0</v>
      </c>
      <c r="CA43" s="84">
        <f>LARGE($BA43:$BT43,CA$9)</f>
        <v>0</v>
      </c>
      <c r="CB43" s="84">
        <f>LARGE($BA43:$BT43,CB$9)</f>
        <v>0</v>
      </c>
      <c r="CC43" s="84">
        <f>LARGE($BA43:$BT43,CC$9)</f>
        <v>0</v>
      </c>
      <c r="CD43" s="85">
        <f>LARGE($BA43:$BT43,CD$9)</f>
        <v>0</v>
      </c>
      <c r="CE43" s="275" t="str">
        <f>IF(COUNTIF(BZ43:CD43,0)=0,"Sì","NO!")</f>
        <v>NO!</v>
      </c>
      <c r="CG43" s="276" t="str">
        <f>C43&amp;" - "&amp;AD43</f>
        <v>1600-1799 - 1</v>
      </c>
    </row>
    <row r="44" spans="1:85">
      <c r="A44" s="29">
        <f>A43+1</f>
        <v>35</v>
      </c>
      <c r="B44" s="178" t="s">
        <v>285</v>
      </c>
      <c r="C44" s="30" t="str">
        <f>VLOOKUP(E44,Fasce!$A$3:$B$8,2)</f>
        <v>1600-1799</v>
      </c>
      <c r="D44" s="158">
        <f>IF(C44="--","",COUNTIF($C$10:$C44,C44))</f>
        <v>12</v>
      </c>
      <c r="E44" s="4">
        <f>VLOOKUP(B44,Anagrafica!$B$2:$D$64,3,FALSE)</f>
        <v>1729</v>
      </c>
      <c r="F44" s="364">
        <f>IF(B44&lt;&gt;"",AF44,"")</f>
        <v>38.441038062283738</v>
      </c>
      <c r="G44" s="269"/>
      <c r="H44" s="266"/>
      <c r="I44" s="266"/>
      <c r="J44" s="266"/>
      <c r="K44" s="266"/>
      <c r="L44" s="266">
        <v>38.441038062283738</v>
      </c>
      <c r="M44" s="266"/>
      <c r="N44" s="266"/>
      <c r="O44" s="266"/>
      <c r="P44" s="361"/>
      <c r="Q44" s="267"/>
      <c r="R44" s="266"/>
      <c r="S44" s="266"/>
      <c r="T44" s="266"/>
      <c r="U44" s="266"/>
      <c r="V44" s="266"/>
      <c r="W44" s="266"/>
      <c r="X44" s="266"/>
      <c r="Y44" s="266"/>
      <c r="Z44" s="270"/>
      <c r="AA44" s="368">
        <f>SUM(G44:Z44)</f>
        <v>38.441038062283738</v>
      </c>
      <c r="AB44" s="369">
        <f>AF44</f>
        <v>38.441038062283738</v>
      </c>
      <c r="AC44" s="370">
        <f>AH44</f>
        <v>38.441038062283738</v>
      </c>
      <c r="AD44" s="169">
        <f>COUNTA(G44:Z44)</f>
        <v>1</v>
      </c>
      <c r="AE44" s="2"/>
      <c r="AF44" s="164">
        <f>SUM(AT44:AX44)</f>
        <v>38.441038062283738</v>
      </c>
      <c r="AG44" s="166" t="str">
        <f>IF(COUNTIF(AT44:AX44,0)=0,"OK","NO!")</f>
        <v>NO!</v>
      </c>
      <c r="AH44" s="164">
        <f>SUM(BU44:CD44)</f>
        <v>38.441038062283738</v>
      </c>
      <c r="AI44" s="166" t="str">
        <f>IF(COUNTIF(BU44:CD44,0)=0,"OK","NO!")</f>
        <v>NO!</v>
      </c>
      <c r="AJ44" s="133">
        <f>G44</f>
        <v>0</v>
      </c>
      <c r="AK44" s="134">
        <f>H44</f>
        <v>0</v>
      </c>
      <c r="AL44" s="134">
        <f>I44</f>
        <v>0</v>
      </c>
      <c r="AM44" s="134">
        <f>J44</f>
        <v>0</v>
      </c>
      <c r="AN44" s="134">
        <f>K44</f>
        <v>0</v>
      </c>
      <c r="AO44" s="134">
        <f>L44</f>
        <v>38.441038062283738</v>
      </c>
      <c r="AP44" s="134">
        <f>M44</f>
        <v>0</v>
      </c>
      <c r="AQ44" s="134">
        <f>N44</f>
        <v>0</v>
      </c>
      <c r="AR44" s="134">
        <f>O44</f>
        <v>0</v>
      </c>
      <c r="AS44" s="135">
        <f>P44</f>
        <v>0</v>
      </c>
      <c r="AT44" s="56">
        <f>LARGE($AJ44:$AS44,AT$9)</f>
        <v>38.441038062283738</v>
      </c>
      <c r="AU44" s="57">
        <f>LARGE($AJ44:$AS44,AU$9)</f>
        <v>0</v>
      </c>
      <c r="AV44" s="57">
        <f>LARGE($AJ44:$AS44,AV$9)</f>
        <v>0</v>
      </c>
      <c r="AW44" s="57">
        <f>LARGE($AJ44:$AS44,AW$9)</f>
        <v>0</v>
      </c>
      <c r="AX44" s="58">
        <f>LARGE($AJ44:$AS44,AX$9)</f>
        <v>0</v>
      </c>
      <c r="AY44" s="274" t="str">
        <f>IF(COUNTIF(AT44:AX44,0)=0,"Sì","NO!")</f>
        <v>NO!</v>
      </c>
      <c r="BA44" s="93">
        <f>G44</f>
        <v>0</v>
      </c>
      <c r="BB44" s="104">
        <f>H44</f>
        <v>0</v>
      </c>
      <c r="BC44" s="104">
        <f>I44</f>
        <v>0</v>
      </c>
      <c r="BD44" s="104">
        <f>J44</f>
        <v>0</v>
      </c>
      <c r="BE44" s="104">
        <f>K44</f>
        <v>0</v>
      </c>
      <c r="BF44" s="104">
        <f>L44</f>
        <v>38.441038062283738</v>
      </c>
      <c r="BG44" s="104">
        <f>M44</f>
        <v>0</v>
      </c>
      <c r="BH44" s="104">
        <f>N44</f>
        <v>0</v>
      </c>
      <c r="BI44" s="104">
        <f>O44</f>
        <v>0</v>
      </c>
      <c r="BJ44" s="104">
        <f>P44</f>
        <v>0</v>
      </c>
      <c r="BK44" s="104">
        <f>Q44</f>
        <v>0</v>
      </c>
      <c r="BL44" s="104">
        <f>R44</f>
        <v>0</v>
      </c>
      <c r="BM44" s="104">
        <f>S44</f>
        <v>0</v>
      </c>
      <c r="BN44" s="104">
        <f>T44</f>
        <v>0</v>
      </c>
      <c r="BO44" s="104">
        <f>U44</f>
        <v>0</v>
      </c>
      <c r="BP44" s="104">
        <f>V44</f>
        <v>0</v>
      </c>
      <c r="BQ44" s="104">
        <f>W44</f>
        <v>0</v>
      </c>
      <c r="BR44" s="104">
        <f>X44</f>
        <v>0</v>
      </c>
      <c r="BS44" s="104">
        <f>Y44</f>
        <v>0</v>
      </c>
      <c r="BT44" s="105">
        <f>Z44</f>
        <v>0</v>
      </c>
      <c r="BU44" s="83">
        <f>LARGE($BA44:$BT44,BU$9)</f>
        <v>38.441038062283738</v>
      </c>
      <c r="BV44" s="84">
        <f>LARGE($BA44:$BT44,BV$9)</f>
        <v>0</v>
      </c>
      <c r="BW44" s="84">
        <f>LARGE($BA44:$BT44,BW$9)</f>
        <v>0</v>
      </c>
      <c r="BX44" s="84">
        <f>LARGE($BA44:$BT44,BX$9)</f>
        <v>0</v>
      </c>
      <c r="BY44" s="84">
        <f>LARGE($BA44:$BT44,BY$9)</f>
        <v>0</v>
      </c>
      <c r="BZ44" s="84">
        <f>LARGE($BA44:$BT44,BZ$9)</f>
        <v>0</v>
      </c>
      <c r="CA44" s="84">
        <f>LARGE($BA44:$BT44,CA$9)</f>
        <v>0</v>
      </c>
      <c r="CB44" s="84">
        <f>LARGE($BA44:$BT44,CB$9)</f>
        <v>0</v>
      </c>
      <c r="CC44" s="84">
        <f>LARGE($BA44:$BT44,CC$9)</f>
        <v>0</v>
      </c>
      <c r="CD44" s="85">
        <f>LARGE($BA44:$BT44,CD$9)</f>
        <v>0</v>
      </c>
      <c r="CE44" s="275" t="str">
        <f>IF(COUNTIF(BZ44:CD44,0)=0,"Sì","NO!")</f>
        <v>NO!</v>
      </c>
      <c r="CG44" s="276" t="str">
        <f>C44&amp;" - "&amp;AD44</f>
        <v>1600-1799 - 1</v>
      </c>
    </row>
    <row r="45" spans="1:85">
      <c r="A45" s="29">
        <f>A44+1</f>
        <v>36</v>
      </c>
      <c r="B45" s="178" t="s">
        <v>303</v>
      </c>
      <c r="C45" s="30" t="str">
        <f>VLOOKUP(E45,Fasce!$A$3:$B$8,2)</f>
        <v>Assoluta</v>
      </c>
      <c r="D45" s="158">
        <f>IF(C45="--","",COUNTIF($C$10:$C45,C45))</f>
        <v>6</v>
      </c>
      <c r="E45" s="4">
        <f>VLOOKUP(B45,Anagrafica!$B$2:$D$64,3,FALSE)</f>
        <v>2025</v>
      </c>
      <c r="F45" s="364">
        <f>IF(B45&lt;&gt;"",AF45,"")</f>
        <v>36.47</v>
      </c>
      <c r="G45" s="269"/>
      <c r="H45" s="266"/>
      <c r="I45" s="266"/>
      <c r="J45" s="266"/>
      <c r="K45" s="266"/>
      <c r="L45" s="266"/>
      <c r="M45" s="266"/>
      <c r="N45" s="266"/>
      <c r="O45" s="266">
        <v>36.47</v>
      </c>
      <c r="P45" s="361"/>
      <c r="Q45" s="267"/>
      <c r="R45" s="266"/>
      <c r="S45" s="266"/>
      <c r="T45" s="266"/>
      <c r="U45" s="266"/>
      <c r="V45" s="266"/>
      <c r="W45" s="266"/>
      <c r="X45" s="266"/>
      <c r="Y45" s="266"/>
      <c r="Z45" s="270"/>
      <c r="AA45" s="368">
        <f>SUM(G45:Z45)</f>
        <v>36.47</v>
      </c>
      <c r="AB45" s="369">
        <f>AF45</f>
        <v>36.47</v>
      </c>
      <c r="AC45" s="370">
        <f>AH45</f>
        <v>36.47</v>
      </c>
      <c r="AD45" s="169">
        <f>COUNTA(G45:Z45)</f>
        <v>1</v>
      </c>
      <c r="AE45" s="2"/>
      <c r="AF45" s="164">
        <f>SUM(AT45:AX45)</f>
        <v>36.47</v>
      </c>
      <c r="AG45" s="166" t="str">
        <f>IF(COUNTIF(AT45:AX45,0)=0,"OK","NO!")</f>
        <v>NO!</v>
      </c>
      <c r="AH45" s="164">
        <f>SUM(BU45:CD45)</f>
        <v>36.47</v>
      </c>
      <c r="AI45" s="166" t="str">
        <f>IF(COUNTIF(BU45:CD45,0)=0,"OK","NO!")</f>
        <v>NO!</v>
      </c>
      <c r="AJ45" s="133">
        <f>G45</f>
        <v>0</v>
      </c>
      <c r="AK45" s="134">
        <f>H45</f>
        <v>0</v>
      </c>
      <c r="AL45" s="134">
        <f>I45</f>
        <v>0</v>
      </c>
      <c r="AM45" s="134">
        <f>J45</f>
        <v>0</v>
      </c>
      <c r="AN45" s="134">
        <f>K45</f>
        <v>0</v>
      </c>
      <c r="AO45" s="134">
        <f>L45</f>
        <v>0</v>
      </c>
      <c r="AP45" s="134">
        <f>M45</f>
        <v>0</v>
      </c>
      <c r="AQ45" s="134">
        <f>N45</f>
        <v>0</v>
      </c>
      <c r="AR45" s="134">
        <f>O45</f>
        <v>36.47</v>
      </c>
      <c r="AS45" s="135">
        <f>P45</f>
        <v>0</v>
      </c>
      <c r="AT45" s="56">
        <f>LARGE($AJ45:$AS45,AT$9)</f>
        <v>36.47</v>
      </c>
      <c r="AU45" s="57">
        <f>LARGE($AJ45:$AS45,AU$9)</f>
        <v>0</v>
      </c>
      <c r="AV45" s="57">
        <f>LARGE($AJ45:$AS45,AV$9)</f>
        <v>0</v>
      </c>
      <c r="AW45" s="57">
        <f>LARGE($AJ45:$AS45,AW$9)</f>
        <v>0</v>
      </c>
      <c r="AX45" s="58">
        <f>LARGE($AJ45:$AS45,AX$9)</f>
        <v>0</v>
      </c>
      <c r="AY45" s="274" t="str">
        <f>IF(COUNTIF(AT45:AX45,0)=0,"Sì","NO!")</f>
        <v>NO!</v>
      </c>
      <c r="BA45" s="93">
        <f>G45</f>
        <v>0</v>
      </c>
      <c r="BB45" s="104">
        <f>H45</f>
        <v>0</v>
      </c>
      <c r="BC45" s="104">
        <f>I45</f>
        <v>0</v>
      </c>
      <c r="BD45" s="104">
        <f>J45</f>
        <v>0</v>
      </c>
      <c r="BE45" s="104">
        <f>K45</f>
        <v>0</v>
      </c>
      <c r="BF45" s="104">
        <f>L45</f>
        <v>0</v>
      </c>
      <c r="BG45" s="104">
        <f>M45</f>
        <v>0</v>
      </c>
      <c r="BH45" s="104">
        <f>N45</f>
        <v>0</v>
      </c>
      <c r="BI45" s="104">
        <f>O45</f>
        <v>36.47</v>
      </c>
      <c r="BJ45" s="104">
        <f>P45</f>
        <v>0</v>
      </c>
      <c r="BK45" s="104">
        <f>Q45</f>
        <v>0</v>
      </c>
      <c r="BL45" s="104">
        <f>R45</f>
        <v>0</v>
      </c>
      <c r="BM45" s="104">
        <f>S45</f>
        <v>0</v>
      </c>
      <c r="BN45" s="104">
        <f>T45</f>
        <v>0</v>
      </c>
      <c r="BO45" s="104">
        <f>U45</f>
        <v>0</v>
      </c>
      <c r="BP45" s="104">
        <f>V45</f>
        <v>0</v>
      </c>
      <c r="BQ45" s="104">
        <f>W45</f>
        <v>0</v>
      </c>
      <c r="BR45" s="104">
        <f>X45</f>
        <v>0</v>
      </c>
      <c r="BS45" s="104">
        <f>Y45</f>
        <v>0</v>
      </c>
      <c r="BT45" s="105">
        <f>Z45</f>
        <v>0</v>
      </c>
      <c r="BU45" s="83">
        <f>LARGE($BA45:$BT45,BU$9)</f>
        <v>36.47</v>
      </c>
      <c r="BV45" s="84">
        <f>LARGE($BA45:$BT45,BV$9)</f>
        <v>0</v>
      </c>
      <c r="BW45" s="84">
        <f>LARGE($BA45:$BT45,BW$9)</f>
        <v>0</v>
      </c>
      <c r="BX45" s="84">
        <f>LARGE($BA45:$BT45,BX$9)</f>
        <v>0</v>
      </c>
      <c r="BY45" s="84">
        <f>LARGE($BA45:$BT45,BY$9)</f>
        <v>0</v>
      </c>
      <c r="BZ45" s="84">
        <f>LARGE($BA45:$BT45,BZ$9)</f>
        <v>0</v>
      </c>
      <c r="CA45" s="84">
        <f>LARGE($BA45:$BT45,CA$9)</f>
        <v>0</v>
      </c>
      <c r="CB45" s="84">
        <f>LARGE($BA45:$BT45,CB$9)</f>
        <v>0</v>
      </c>
      <c r="CC45" s="84">
        <f>LARGE($BA45:$BT45,CC$9)</f>
        <v>0</v>
      </c>
      <c r="CD45" s="85">
        <f>LARGE($BA45:$BT45,CD$9)</f>
        <v>0</v>
      </c>
      <c r="CE45" s="275" t="str">
        <f>IF(COUNTIF(BZ45:CD45,0)=0,"Sì","NO!")</f>
        <v>NO!</v>
      </c>
      <c r="CG45" s="276" t="str">
        <f>C45&amp;" - "&amp;AD45</f>
        <v>Assoluta - 1</v>
      </c>
    </row>
    <row r="46" spans="1:85">
      <c r="A46" s="29">
        <f>A45+1</f>
        <v>37</v>
      </c>
      <c r="B46" s="178" t="s">
        <v>230</v>
      </c>
      <c r="C46" s="30" t="str">
        <f>VLOOKUP(E46,Fasce!$A$3:$B$8,2)</f>
        <v>1400-1599</v>
      </c>
      <c r="D46" s="158">
        <f>IF(C46="--","",COUNTIF($C$10:$C46,C46))</f>
        <v>4</v>
      </c>
      <c r="E46" s="4">
        <f>VLOOKUP(B46,Anagrafica!$B$2:$D$64,3,FALSE)</f>
        <v>1513</v>
      </c>
      <c r="F46" s="364">
        <f>IF(B46&lt;&gt;"",AF46,"")</f>
        <v>31.55</v>
      </c>
      <c r="G46" s="399">
        <v>31.55</v>
      </c>
      <c r="H46" s="266"/>
      <c r="I46" s="266"/>
      <c r="J46" s="266"/>
      <c r="K46" s="266"/>
      <c r="L46" s="266"/>
      <c r="M46" s="266"/>
      <c r="N46" s="266"/>
      <c r="O46" s="266"/>
      <c r="P46" s="361"/>
      <c r="Q46" s="267"/>
      <c r="R46" s="266"/>
      <c r="S46" s="266"/>
      <c r="T46" s="266"/>
      <c r="U46" s="266"/>
      <c r="V46" s="266"/>
      <c r="W46" s="266"/>
      <c r="X46" s="266"/>
      <c r="Y46" s="266"/>
      <c r="Z46" s="270"/>
      <c r="AA46" s="368">
        <f>SUM(G46:Z46)</f>
        <v>31.55</v>
      </c>
      <c r="AB46" s="369">
        <f>AF46</f>
        <v>31.55</v>
      </c>
      <c r="AC46" s="370">
        <f>AH46</f>
        <v>31.55</v>
      </c>
      <c r="AD46" s="169">
        <f>COUNTA(G46:Z46)</f>
        <v>1</v>
      </c>
      <c r="AE46" s="2"/>
      <c r="AF46" s="164">
        <f>SUM(AT46:AX46)</f>
        <v>31.55</v>
      </c>
      <c r="AG46" s="166" t="str">
        <f>IF(COUNTIF(AT46:AX46,0)=0,"OK","NO!")</f>
        <v>NO!</v>
      </c>
      <c r="AH46" s="164">
        <f>SUM(BU46:CD46)</f>
        <v>31.55</v>
      </c>
      <c r="AI46" s="166" t="str">
        <f>IF(COUNTIF(BU46:CD46,0)=0,"OK","NO!")</f>
        <v>NO!</v>
      </c>
      <c r="AJ46" s="133">
        <f>G46</f>
        <v>31.55</v>
      </c>
      <c r="AK46" s="134">
        <f>H46</f>
        <v>0</v>
      </c>
      <c r="AL46" s="134">
        <f>I46</f>
        <v>0</v>
      </c>
      <c r="AM46" s="134">
        <f>J46</f>
        <v>0</v>
      </c>
      <c r="AN46" s="134">
        <f>K46</f>
        <v>0</v>
      </c>
      <c r="AO46" s="134">
        <f>L46</f>
        <v>0</v>
      </c>
      <c r="AP46" s="134">
        <f>M46</f>
        <v>0</v>
      </c>
      <c r="AQ46" s="134">
        <f>N46</f>
        <v>0</v>
      </c>
      <c r="AR46" s="134">
        <f>O46</f>
        <v>0</v>
      </c>
      <c r="AS46" s="135">
        <f>P46</f>
        <v>0</v>
      </c>
      <c r="AT46" s="56">
        <f>LARGE($AJ46:$AS46,AT$9)</f>
        <v>31.55</v>
      </c>
      <c r="AU46" s="57">
        <f>LARGE($AJ46:$AS46,AU$9)</f>
        <v>0</v>
      </c>
      <c r="AV46" s="57">
        <f>LARGE($AJ46:$AS46,AV$9)</f>
        <v>0</v>
      </c>
      <c r="AW46" s="57">
        <f>LARGE($AJ46:$AS46,AW$9)</f>
        <v>0</v>
      </c>
      <c r="AX46" s="58">
        <f>LARGE($AJ46:$AS46,AX$9)</f>
        <v>0</v>
      </c>
      <c r="AY46" s="274" t="str">
        <f>IF(COUNTIF(AT46:AX46,0)=0,"Sì","NO!")</f>
        <v>NO!</v>
      </c>
      <c r="BA46" s="93">
        <f>G46</f>
        <v>31.55</v>
      </c>
      <c r="BB46" s="104">
        <f>H46</f>
        <v>0</v>
      </c>
      <c r="BC46" s="104">
        <f>I46</f>
        <v>0</v>
      </c>
      <c r="BD46" s="104">
        <f>J46</f>
        <v>0</v>
      </c>
      <c r="BE46" s="104">
        <f>K46</f>
        <v>0</v>
      </c>
      <c r="BF46" s="104">
        <f>L46</f>
        <v>0</v>
      </c>
      <c r="BG46" s="104">
        <f>M46</f>
        <v>0</v>
      </c>
      <c r="BH46" s="104">
        <f>N46</f>
        <v>0</v>
      </c>
      <c r="BI46" s="104">
        <f>O46</f>
        <v>0</v>
      </c>
      <c r="BJ46" s="104">
        <f>P46</f>
        <v>0</v>
      </c>
      <c r="BK46" s="104">
        <f>Q46</f>
        <v>0</v>
      </c>
      <c r="BL46" s="104">
        <f>R46</f>
        <v>0</v>
      </c>
      <c r="BM46" s="104">
        <f>S46</f>
        <v>0</v>
      </c>
      <c r="BN46" s="104">
        <f>T46</f>
        <v>0</v>
      </c>
      <c r="BO46" s="104">
        <f>U46</f>
        <v>0</v>
      </c>
      <c r="BP46" s="104">
        <f>V46</f>
        <v>0</v>
      </c>
      <c r="BQ46" s="104">
        <f>W46</f>
        <v>0</v>
      </c>
      <c r="BR46" s="104">
        <f>X46</f>
        <v>0</v>
      </c>
      <c r="BS46" s="104">
        <f>Y46</f>
        <v>0</v>
      </c>
      <c r="BT46" s="105">
        <f>Z46</f>
        <v>0</v>
      </c>
      <c r="BU46" s="83">
        <f>LARGE($BA46:$BT46,BU$9)</f>
        <v>31.55</v>
      </c>
      <c r="BV46" s="84">
        <f>LARGE($BA46:$BT46,BV$9)</f>
        <v>0</v>
      </c>
      <c r="BW46" s="84">
        <f>LARGE($BA46:$BT46,BW$9)</f>
        <v>0</v>
      </c>
      <c r="BX46" s="84">
        <f>LARGE($BA46:$BT46,BX$9)</f>
        <v>0</v>
      </c>
      <c r="BY46" s="84">
        <f>LARGE($BA46:$BT46,BY$9)</f>
        <v>0</v>
      </c>
      <c r="BZ46" s="84">
        <f>LARGE($BA46:$BT46,BZ$9)</f>
        <v>0</v>
      </c>
      <c r="CA46" s="84">
        <f>LARGE($BA46:$BT46,CA$9)</f>
        <v>0</v>
      </c>
      <c r="CB46" s="84">
        <f>LARGE($BA46:$BT46,CB$9)</f>
        <v>0</v>
      </c>
      <c r="CC46" s="84">
        <f>LARGE($BA46:$BT46,CC$9)</f>
        <v>0</v>
      </c>
      <c r="CD46" s="85">
        <f>LARGE($BA46:$BT46,CD$9)</f>
        <v>0</v>
      </c>
      <c r="CE46" s="275" t="str">
        <f>IF(COUNTIF(BZ46:CD46,0)=0,"Sì","NO!")</f>
        <v>NO!</v>
      </c>
      <c r="CG46" s="276" t="str">
        <f>C46&amp;" - "&amp;AD46</f>
        <v>1400-1599 - 1</v>
      </c>
    </row>
    <row r="47" spans="1:85">
      <c r="A47" s="29">
        <f>A46+1</f>
        <v>38</v>
      </c>
      <c r="B47" s="178" t="s">
        <v>292</v>
      </c>
      <c r="C47" s="30" t="str">
        <f>VLOOKUP(E47,Fasce!$A$3:$B$8,2)</f>
        <v>1800-2000</v>
      </c>
      <c r="D47" s="158">
        <f>IF(C47="--","",COUNTIF($C$10:$C47,C47))</f>
        <v>14</v>
      </c>
      <c r="E47" s="4">
        <f>VLOOKUP(B47,Anagrafica!$B$2:$D$64,3,FALSE)</f>
        <v>1824</v>
      </c>
      <c r="F47" s="364">
        <f>IF(B47&lt;&gt;"",AF47,"")</f>
        <v>29.122098765432099</v>
      </c>
      <c r="G47" s="269"/>
      <c r="H47" s="266"/>
      <c r="I47" s="266"/>
      <c r="J47" s="266"/>
      <c r="K47" s="266"/>
      <c r="L47" s="266"/>
      <c r="M47" s="417">
        <v>29.122098765432099</v>
      </c>
      <c r="N47" s="266"/>
      <c r="O47" s="266"/>
      <c r="P47" s="361"/>
      <c r="Q47" s="267"/>
      <c r="R47" s="266"/>
      <c r="S47" s="266"/>
      <c r="T47" s="266"/>
      <c r="U47" s="266"/>
      <c r="V47" s="266"/>
      <c r="W47" s="266"/>
      <c r="X47" s="266"/>
      <c r="Y47" s="266"/>
      <c r="Z47" s="270"/>
      <c r="AA47" s="368">
        <f>SUM(G47:Z47)</f>
        <v>29.122098765432099</v>
      </c>
      <c r="AB47" s="369">
        <f>AF47</f>
        <v>29.122098765432099</v>
      </c>
      <c r="AC47" s="370">
        <f>AH47</f>
        <v>29.122098765432099</v>
      </c>
      <c r="AD47" s="169">
        <f>COUNTA(G47:Z47)</f>
        <v>1</v>
      </c>
      <c r="AE47" s="2"/>
      <c r="AF47" s="164">
        <f>SUM(AT47:AX47)</f>
        <v>29.122098765432099</v>
      </c>
      <c r="AG47" s="166" t="str">
        <f>IF(COUNTIF(AT47:AX47,0)=0,"OK","NO!")</f>
        <v>NO!</v>
      </c>
      <c r="AH47" s="164">
        <f>SUM(BU47:CD47)</f>
        <v>29.122098765432099</v>
      </c>
      <c r="AI47" s="166" t="str">
        <f>IF(COUNTIF(BU47:CD47,0)=0,"OK","NO!")</f>
        <v>NO!</v>
      </c>
      <c r="AJ47" s="133">
        <f>G47</f>
        <v>0</v>
      </c>
      <c r="AK47" s="134">
        <f>H47</f>
        <v>0</v>
      </c>
      <c r="AL47" s="134">
        <f>I47</f>
        <v>0</v>
      </c>
      <c r="AM47" s="134">
        <f>J47</f>
        <v>0</v>
      </c>
      <c r="AN47" s="134">
        <f>K47</f>
        <v>0</v>
      </c>
      <c r="AO47" s="134">
        <f>L47</f>
        <v>0</v>
      </c>
      <c r="AP47" s="134">
        <f>M47</f>
        <v>29.122098765432099</v>
      </c>
      <c r="AQ47" s="134">
        <f>N47</f>
        <v>0</v>
      </c>
      <c r="AR47" s="134">
        <f>O47</f>
        <v>0</v>
      </c>
      <c r="AS47" s="135">
        <f>P47</f>
        <v>0</v>
      </c>
      <c r="AT47" s="56">
        <f>LARGE($AJ47:$AS47,AT$9)</f>
        <v>29.122098765432099</v>
      </c>
      <c r="AU47" s="57">
        <f>LARGE($AJ47:$AS47,AU$9)</f>
        <v>0</v>
      </c>
      <c r="AV47" s="57">
        <f>LARGE($AJ47:$AS47,AV$9)</f>
        <v>0</v>
      </c>
      <c r="AW47" s="57">
        <f>LARGE($AJ47:$AS47,AW$9)</f>
        <v>0</v>
      </c>
      <c r="AX47" s="58">
        <f>LARGE($AJ47:$AS47,AX$9)</f>
        <v>0</v>
      </c>
      <c r="AY47" s="274" t="str">
        <f>IF(COUNTIF(AT47:AX47,0)=0,"Sì","NO!")</f>
        <v>NO!</v>
      </c>
      <c r="BA47" s="93">
        <f>G47</f>
        <v>0</v>
      </c>
      <c r="BB47" s="104">
        <f>H47</f>
        <v>0</v>
      </c>
      <c r="BC47" s="104">
        <f>I47</f>
        <v>0</v>
      </c>
      <c r="BD47" s="104">
        <f>J47</f>
        <v>0</v>
      </c>
      <c r="BE47" s="104">
        <f>K47</f>
        <v>0</v>
      </c>
      <c r="BF47" s="104">
        <f>L47</f>
        <v>0</v>
      </c>
      <c r="BG47" s="104">
        <f>M47</f>
        <v>29.122098765432099</v>
      </c>
      <c r="BH47" s="104">
        <f>N47</f>
        <v>0</v>
      </c>
      <c r="BI47" s="104">
        <f>O47</f>
        <v>0</v>
      </c>
      <c r="BJ47" s="104">
        <f>P47</f>
        <v>0</v>
      </c>
      <c r="BK47" s="104">
        <f>Q47</f>
        <v>0</v>
      </c>
      <c r="BL47" s="104">
        <f>R47</f>
        <v>0</v>
      </c>
      <c r="BM47" s="104">
        <f>S47</f>
        <v>0</v>
      </c>
      <c r="BN47" s="104">
        <f>T47</f>
        <v>0</v>
      </c>
      <c r="BO47" s="104">
        <f>U47</f>
        <v>0</v>
      </c>
      <c r="BP47" s="104">
        <f>V47</f>
        <v>0</v>
      </c>
      <c r="BQ47" s="104">
        <f>W47</f>
        <v>0</v>
      </c>
      <c r="BR47" s="104">
        <f>X47</f>
        <v>0</v>
      </c>
      <c r="BS47" s="104">
        <f>Y47</f>
        <v>0</v>
      </c>
      <c r="BT47" s="105">
        <f>Z47</f>
        <v>0</v>
      </c>
      <c r="BU47" s="83">
        <f>LARGE($BA47:$BT47,BU$9)</f>
        <v>29.122098765432099</v>
      </c>
      <c r="BV47" s="84">
        <f>LARGE($BA47:$BT47,BV$9)</f>
        <v>0</v>
      </c>
      <c r="BW47" s="84">
        <f>LARGE($BA47:$BT47,BW$9)</f>
        <v>0</v>
      </c>
      <c r="BX47" s="84">
        <f>LARGE($BA47:$BT47,BX$9)</f>
        <v>0</v>
      </c>
      <c r="BY47" s="84">
        <f>LARGE($BA47:$BT47,BY$9)</f>
        <v>0</v>
      </c>
      <c r="BZ47" s="84">
        <f>LARGE($BA47:$BT47,BZ$9)</f>
        <v>0</v>
      </c>
      <c r="CA47" s="84">
        <f>LARGE($BA47:$BT47,CA$9)</f>
        <v>0</v>
      </c>
      <c r="CB47" s="84">
        <f>LARGE($BA47:$BT47,CB$9)</f>
        <v>0</v>
      </c>
      <c r="CC47" s="84">
        <f>LARGE($BA47:$BT47,CC$9)</f>
        <v>0</v>
      </c>
      <c r="CD47" s="85">
        <f>LARGE($BA47:$BT47,CD$9)</f>
        <v>0</v>
      </c>
      <c r="CE47" s="275" t="str">
        <f>IF(COUNTIF(BZ47:CD47,0)=0,"Sì","NO!")</f>
        <v>NO!</v>
      </c>
      <c r="CG47" s="276" t="str">
        <f>C47&amp;" - "&amp;AD47</f>
        <v>1800-2000 - 1</v>
      </c>
    </row>
    <row r="48" spans="1:85">
      <c r="A48" s="29">
        <f>A47+1</f>
        <v>39</v>
      </c>
      <c r="B48" s="178" t="s">
        <v>234</v>
      </c>
      <c r="C48" s="30" t="str">
        <f>VLOOKUP(E48,Fasce!$A$3:$B$8,2)</f>
        <v>1600-1799</v>
      </c>
      <c r="D48" s="158">
        <f>IF(C48="--","",COUNTIF($C$10:$C48,C48))</f>
        <v>13</v>
      </c>
      <c r="E48" s="4">
        <f>VLOOKUP(B48,Anagrafica!$B$2:$D$64,3,FALSE)</f>
        <v>1620</v>
      </c>
      <c r="F48" s="364">
        <f>IF(B48&lt;&gt;"",AF48,"")</f>
        <v>29.048166089965399</v>
      </c>
      <c r="G48" s="395">
        <v>12.18</v>
      </c>
      <c r="H48" s="266"/>
      <c r="I48" s="266"/>
      <c r="J48" s="266"/>
      <c r="K48" s="266"/>
      <c r="L48" s="266">
        <v>16.868166089965399</v>
      </c>
      <c r="M48" s="266"/>
      <c r="N48" s="266"/>
      <c r="O48" s="266"/>
      <c r="P48" s="361"/>
      <c r="Q48" s="267"/>
      <c r="R48" s="266"/>
      <c r="S48" s="266"/>
      <c r="T48" s="266"/>
      <c r="U48" s="266"/>
      <c r="V48" s="266"/>
      <c r="W48" s="266"/>
      <c r="X48" s="266"/>
      <c r="Y48" s="266"/>
      <c r="Z48" s="270"/>
      <c r="AA48" s="368">
        <f>SUM(G48:Z48)</f>
        <v>29.048166089965399</v>
      </c>
      <c r="AB48" s="369">
        <f>AF48</f>
        <v>29.048166089965399</v>
      </c>
      <c r="AC48" s="370">
        <f>AH48</f>
        <v>29.048166089965399</v>
      </c>
      <c r="AD48" s="169">
        <f>COUNTA(G48:Z48)</f>
        <v>2</v>
      </c>
      <c r="AE48" s="2"/>
      <c r="AF48" s="164">
        <f>SUM(AT48:AX48)</f>
        <v>29.048166089965399</v>
      </c>
      <c r="AG48" s="166" t="str">
        <f>IF(COUNTIF(AT48:AX48,0)=0,"OK","NO!")</f>
        <v>NO!</v>
      </c>
      <c r="AH48" s="164">
        <f>SUM(BU48:CD48)</f>
        <v>29.048166089965399</v>
      </c>
      <c r="AI48" s="166" t="str">
        <f>IF(COUNTIF(BU48:CD48,0)=0,"OK","NO!")</f>
        <v>NO!</v>
      </c>
      <c r="AJ48" s="133">
        <f>G48</f>
        <v>12.18</v>
      </c>
      <c r="AK48" s="134">
        <f>H48</f>
        <v>0</v>
      </c>
      <c r="AL48" s="134">
        <f>I48</f>
        <v>0</v>
      </c>
      <c r="AM48" s="134">
        <f>J48</f>
        <v>0</v>
      </c>
      <c r="AN48" s="134">
        <f>K48</f>
        <v>0</v>
      </c>
      <c r="AO48" s="134">
        <f>L48</f>
        <v>16.868166089965399</v>
      </c>
      <c r="AP48" s="134">
        <f>M48</f>
        <v>0</v>
      </c>
      <c r="AQ48" s="134">
        <f>N48</f>
        <v>0</v>
      </c>
      <c r="AR48" s="134">
        <f>O48</f>
        <v>0</v>
      </c>
      <c r="AS48" s="135">
        <f>P48</f>
        <v>0</v>
      </c>
      <c r="AT48" s="56">
        <f>LARGE($AJ48:$AS48,AT$9)</f>
        <v>16.868166089965399</v>
      </c>
      <c r="AU48" s="57">
        <f>LARGE($AJ48:$AS48,AU$9)</f>
        <v>12.18</v>
      </c>
      <c r="AV48" s="57">
        <f>LARGE($AJ48:$AS48,AV$9)</f>
        <v>0</v>
      </c>
      <c r="AW48" s="57">
        <f>LARGE($AJ48:$AS48,AW$9)</f>
        <v>0</v>
      </c>
      <c r="AX48" s="58">
        <f>LARGE($AJ48:$AS48,AX$9)</f>
        <v>0</v>
      </c>
      <c r="AY48" s="274" t="str">
        <f>IF(COUNTIF(AT48:AX48,0)=0,"Sì","NO!")</f>
        <v>NO!</v>
      </c>
      <c r="BA48" s="93">
        <f>G48</f>
        <v>12.18</v>
      </c>
      <c r="BB48" s="104">
        <f>H48</f>
        <v>0</v>
      </c>
      <c r="BC48" s="104">
        <f>I48</f>
        <v>0</v>
      </c>
      <c r="BD48" s="104">
        <f>J48</f>
        <v>0</v>
      </c>
      <c r="BE48" s="104">
        <f>K48</f>
        <v>0</v>
      </c>
      <c r="BF48" s="104">
        <f>L48</f>
        <v>16.868166089965399</v>
      </c>
      <c r="BG48" s="104">
        <f>M48</f>
        <v>0</v>
      </c>
      <c r="BH48" s="104">
        <f>N48</f>
        <v>0</v>
      </c>
      <c r="BI48" s="104">
        <f>O48</f>
        <v>0</v>
      </c>
      <c r="BJ48" s="104">
        <f>P48</f>
        <v>0</v>
      </c>
      <c r="BK48" s="104">
        <f>Q48</f>
        <v>0</v>
      </c>
      <c r="BL48" s="104">
        <f>R48</f>
        <v>0</v>
      </c>
      <c r="BM48" s="104">
        <f>S48</f>
        <v>0</v>
      </c>
      <c r="BN48" s="104">
        <f>T48</f>
        <v>0</v>
      </c>
      <c r="BO48" s="104">
        <f>U48</f>
        <v>0</v>
      </c>
      <c r="BP48" s="104">
        <f>V48</f>
        <v>0</v>
      </c>
      <c r="BQ48" s="104">
        <f>W48</f>
        <v>0</v>
      </c>
      <c r="BR48" s="104">
        <f>X48</f>
        <v>0</v>
      </c>
      <c r="BS48" s="104">
        <f>Y48</f>
        <v>0</v>
      </c>
      <c r="BT48" s="105">
        <f>Z48</f>
        <v>0</v>
      </c>
      <c r="BU48" s="83">
        <f>LARGE($BA48:$BT48,BU$9)</f>
        <v>16.868166089965399</v>
      </c>
      <c r="BV48" s="84">
        <f>LARGE($BA48:$BT48,BV$9)</f>
        <v>12.18</v>
      </c>
      <c r="BW48" s="84">
        <f>LARGE($BA48:$BT48,BW$9)</f>
        <v>0</v>
      </c>
      <c r="BX48" s="84">
        <f>LARGE($BA48:$BT48,BX$9)</f>
        <v>0</v>
      </c>
      <c r="BY48" s="84">
        <f>LARGE($BA48:$BT48,BY$9)</f>
        <v>0</v>
      </c>
      <c r="BZ48" s="84">
        <f>LARGE($BA48:$BT48,BZ$9)</f>
        <v>0</v>
      </c>
      <c r="CA48" s="84">
        <f>LARGE($BA48:$BT48,CA$9)</f>
        <v>0</v>
      </c>
      <c r="CB48" s="84">
        <f>LARGE($BA48:$BT48,CB$9)</f>
        <v>0</v>
      </c>
      <c r="CC48" s="84">
        <f>LARGE($BA48:$BT48,CC$9)</f>
        <v>0</v>
      </c>
      <c r="CD48" s="85">
        <f>LARGE($BA48:$BT48,CD$9)</f>
        <v>0</v>
      </c>
      <c r="CE48" s="275" t="str">
        <f>IF(COUNTIF(BZ48:CD48,0)=0,"Sì","NO!")</f>
        <v>NO!</v>
      </c>
      <c r="CG48" s="276" t="str">
        <f>C48&amp;" - "&amp;AD48</f>
        <v>1600-1799 - 2</v>
      </c>
    </row>
    <row r="49" spans="1:85">
      <c r="A49" s="29">
        <f>A48+1</f>
        <v>40</v>
      </c>
      <c r="B49" s="178" t="s">
        <v>295</v>
      </c>
      <c r="C49" s="30" t="str">
        <f>VLOOKUP(E49,Fasce!$A$3:$B$8,2)</f>
        <v>Under 1400</v>
      </c>
      <c r="D49" s="158">
        <f>IF(C49="--","",COUNTIF($C$10:$C49,C49))</f>
        <v>3</v>
      </c>
      <c r="E49" s="4">
        <f>VLOOKUP(B49,Anagrafica!$B$2:$D$64,3,FALSE)</f>
        <v>1399</v>
      </c>
      <c r="F49" s="364">
        <f>IF(B49&lt;&gt;"",AF49,"")</f>
        <v>28.053943058704963</v>
      </c>
      <c r="G49" s="269"/>
      <c r="H49" s="266"/>
      <c r="I49" s="266"/>
      <c r="J49" s="266"/>
      <c r="K49" s="266"/>
      <c r="L49" s="266"/>
      <c r="M49" s="266">
        <v>16.118024691358023</v>
      </c>
      <c r="N49" s="266"/>
      <c r="O49" s="266"/>
      <c r="P49" s="426">
        <v>11.93591836734694</v>
      </c>
      <c r="Q49" s="267"/>
      <c r="R49" s="266"/>
      <c r="S49" s="266"/>
      <c r="T49" s="266"/>
      <c r="U49" s="266"/>
      <c r="V49" s="266"/>
      <c r="W49" s="266"/>
      <c r="X49" s="266"/>
      <c r="Y49" s="266"/>
      <c r="Z49" s="270"/>
      <c r="AA49" s="368">
        <f>SUM(G49:Z49)</f>
        <v>28.053943058704963</v>
      </c>
      <c r="AB49" s="369">
        <f>AF49</f>
        <v>28.053943058704963</v>
      </c>
      <c r="AC49" s="370">
        <f>AH49</f>
        <v>28.053943058704963</v>
      </c>
      <c r="AD49" s="169">
        <f>COUNTA(G49:Z49)</f>
        <v>2</v>
      </c>
      <c r="AE49" s="2"/>
      <c r="AF49" s="164">
        <f>SUM(AT49:AX49)</f>
        <v>28.053943058704963</v>
      </c>
      <c r="AG49" s="166" t="str">
        <f>IF(COUNTIF(AT49:AX49,0)=0,"OK","NO!")</f>
        <v>NO!</v>
      </c>
      <c r="AH49" s="164">
        <f>SUM(BU49:CD49)</f>
        <v>28.053943058704963</v>
      </c>
      <c r="AI49" s="166" t="str">
        <f>IF(COUNTIF(BU49:CD49,0)=0,"OK","NO!")</f>
        <v>NO!</v>
      </c>
      <c r="AJ49" s="133">
        <f>G49</f>
        <v>0</v>
      </c>
      <c r="AK49" s="134">
        <f>H49</f>
        <v>0</v>
      </c>
      <c r="AL49" s="134">
        <f>I49</f>
        <v>0</v>
      </c>
      <c r="AM49" s="134">
        <f>J49</f>
        <v>0</v>
      </c>
      <c r="AN49" s="134">
        <f>K49</f>
        <v>0</v>
      </c>
      <c r="AO49" s="134">
        <f>L49</f>
        <v>0</v>
      </c>
      <c r="AP49" s="134">
        <f>M49</f>
        <v>16.118024691358023</v>
      </c>
      <c r="AQ49" s="134">
        <f>N49</f>
        <v>0</v>
      </c>
      <c r="AR49" s="134">
        <f>O49</f>
        <v>0</v>
      </c>
      <c r="AS49" s="135">
        <f>P49</f>
        <v>11.93591836734694</v>
      </c>
      <c r="AT49" s="56">
        <f>LARGE($AJ49:$AS49,AT$9)</f>
        <v>16.118024691358023</v>
      </c>
      <c r="AU49" s="57">
        <f>LARGE($AJ49:$AS49,AU$9)</f>
        <v>11.93591836734694</v>
      </c>
      <c r="AV49" s="57">
        <f>LARGE($AJ49:$AS49,AV$9)</f>
        <v>0</v>
      </c>
      <c r="AW49" s="57">
        <f>LARGE($AJ49:$AS49,AW$9)</f>
        <v>0</v>
      </c>
      <c r="AX49" s="58">
        <f>LARGE($AJ49:$AS49,AX$9)</f>
        <v>0</v>
      </c>
      <c r="AY49" s="274" t="str">
        <f>IF(COUNTIF(AT49:AX49,0)=0,"Sì","NO!")</f>
        <v>NO!</v>
      </c>
      <c r="BA49" s="93">
        <f>G49</f>
        <v>0</v>
      </c>
      <c r="BB49" s="104">
        <f>H49</f>
        <v>0</v>
      </c>
      <c r="BC49" s="104">
        <f>I49</f>
        <v>0</v>
      </c>
      <c r="BD49" s="104">
        <f>J49</f>
        <v>0</v>
      </c>
      <c r="BE49" s="104">
        <f>K49</f>
        <v>0</v>
      </c>
      <c r="BF49" s="104">
        <f>L49</f>
        <v>0</v>
      </c>
      <c r="BG49" s="104">
        <f>M49</f>
        <v>16.118024691358023</v>
      </c>
      <c r="BH49" s="104">
        <f>N49</f>
        <v>0</v>
      </c>
      <c r="BI49" s="104">
        <f>O49</f>
        <v>0</v>
      </c>
      <c r="BJ49" s="104">
        <f>P49</f>
        <v>11.93591836734694</v>
      </c>
      <c r="BK49" s="104">
        <f>Q49</f>
        <v>0</v>
      </c>
      <c r="BL49" s="104">
        <f>R49</f>
        <v>0</v>
      </c>
      <c r="BM49" s="104">
        <f>S49</f>
        <v>0</v>
      </c>
      <c r="BN49" s="104">
        <f>T49</f>
        <v>0</v>
      </c>
      <c r="BO49" s="104">
        <f>U49</f>
        <v>0</v>
      </c>
      <c r="BP49" s="104">
        <f>V49</f>
        <v>0</v>
      </c>
      <c r="BQ49" s="104">
        <f>W49</f>
        <v>0</v>
      </c>
      <c r="BR49" s="104">
        <f>X49</f>
        <v>0</v>
      </c>
      <c r="BS49" s="104">
        <f>Y49</f>
        <v>0</v>
      </c>
      <c r="BT49" s="105">
        <f>Z49</f>
        <v>0</v>
      </c>
      <c r="BU49" s="83">
        <f>LARGE($BA49:$BT49,BU$9)</f>
        <v>16.118024691358023</v>
      </c>
      <c r="BV49" s="84">
        <f>LARGE($BA49:$BT49,BV$9)</f>
        <v>11.93591836734694</v>
      </c>
      <c r="BW49" s="84">
        <f>LARGE($BA49:$BT49,BW$9)</f>
        <v>0</v>
      </c>
      <c r="BX49" s="84">
        <f>LARGE($BA49:$BT49,BX$9)</f>
        <v>0</v>
      </c>
      <c r="BY49" s="84">
        <f>LARGE($BA49:$BT49,BY$9)</f>
        <v>0</v>
      </c>
      <c r="BZ49" s="84">
        <f>LARGE($BA49:$BT49,BZ$9)</f>
        <v>0</v>
      </c>
      <c r="CA49" s="84">
        <f>LARGE($BA49:$BT49,CA$9)</f>
        <v>0</v>
      </c>
      <c r="CB49" s="84">
        <f>LARGE($BA49:$BT49,CB$9)</f>
        <v>0</v>
      </c>
      <c r="CC49" s="84">
        <f>LARGE($BA49:$BT49,CC$9)</f>
        <v>0</v>
      </c>
      <c r="CD49" s="85">
        <f>LARGE($BA49:$BT49,CD$9)</f>
        <v>0</v>
      </c>
      <c r="CE49" s="275" t="str">
        <f>IF(COUNTIF(BZ49:CD49,0)=0,"Sì","NO!")</f>
        <v>NO!</v>
      </c>
      <c r="CG49" s="276" t="str">
        <f>C49&amp;" - "&amp;AD49</f>
        <v>Under 1400 - 2</v>
      </c>
    </row>
    <row r="50" spans="1:85">
      <c r="A50" s="29">
        <f>A49+1</f>
        <v>41</v>
      </c>
      <c r="B50" s="178" t="s">
        <v>267</v>
      </c>
      <c r="C50" s="30" t="str">
        <f>VLOOKUP(E50,Fasce!$A$3:$B$8,2)</f>
        <v>1400-1599</v>
      </c>
      <c r="D50" s="158">
        <f>IF(C50="--","",COUNTIF($C$10:$C50,C50))</f>
        <v>5</v>
      </c>
      <c r="E50" s="4">
        <f>VLOOKUP(B50,Anagrafica!$B$2:$D$64,3,FALSE)</f>
        <v>1581</v>
      </c>
      <c r="F50" s="364">
        <f>IF(B50&lt;&gt;"",AF50,"")</f>
        <v>26.630000000000003</v>
      </c>
      <c r="G50" s="395"/>
      <c r="H50" s="266"/>
      <c r="I50" s="417">
        <v>26.630000000000003</v>
      </c>
      <c r="J50" s="266"/>
      <c r="K50" s="266"/>
      <c r="L50" s="266"/>
      <c r="M50" s="266"/>
      <c r="N50" s="266"/>
      <c r="O50" s="266"/>
      <c r="P50" s="361"/>
      <c r="Q50" s="267"/>
      <c r="R50" s="266"/>
      <c r="S50" s="266"/>
      <c r="T50" s="266"/>
      <c r="U50" s="266"/>
      <c r="V50" s="266"/>
      <c r="W50" s="266"/>
      <c r="X50" s="266"/>
      <c r="Y50" s="266"/>
      <c r="Z50" s="270"/>
      <c r="AA50" s="368">
        <f>SUM(G50:Z50)</f>
        <v>26.630000000000003</v>
      </c>
      <c r="AB50" s="369">
        <f>AF50</f>
        <v>26.630000000000003</v>
      </c>
      <c r="AC50" s="370">
        <f>AH50</f>
        <v>26.630000000000003</v>
      </c>
      <c r="AD50" s="169">
        <f>COUNTA(G50:Z50)</f>
        <v>1</v>
      </c>
      <c r="AE50" s="2"/>
      <c r="AF50" s="164">
        <f>SUM(AT50:AX50)</f>
        <v>26.630000000000003</v>
      </c>
      <c r="AG50" s="166" t="str">
        <f>IF(COUNTIF(AT50:AX50,0)=0,"OK","NO!")</f>
        <v>NO!</v>
      </c>
      <c r="AH50" s="164">
        <f>SUM(BU50:CD50)</f>
        <v>26.630000000000003</v>
      </c>
      <c r="AI50" s="166" t="str">
        <f>IF(COUNTIF(BU50:CD50,0)=0,"OK","NO!")</f>
        <v>NO!</v>
      </c>
      <c r="AJ50" s="133">
        <f>G50</f>
        <v>0</v>
      </c>
      <c r="AK50" s="134">
        <f>H50</f>
        <v>0</v>
      </c>
      <c r="AL50" s="134">
        <f>I50</f>
        <v>26.630000000000003</v>
      </c>
      <c r="AM50" s="134">
        <f>J50</f>
        <v>0</v>
      </c>
      <c r="AN50" s="134">
        <f>K50</f>
        <v>0</v>
      </c>
      <c r="AO50" s="134">
        <f>L50</f>
        <v>0</v>
      </c>
      <c r="AP50" s="134">
        <f>M50</f>
        <v>0</v>
      </c>
      <c r="AQ50" s="134">
        <f>N50</f>
        <v>0</v>
      </c>
      <c r="AR50" s="134">
        <f>O50</f>
        <v>0</v>
      </c>
      <c r="AS50" s="135">
        <f>P50</f>
        <v>0</v>
      </c>
      <c r="AT50" s="56">
        <f>LARGE($AJ50:$AS50,AT$9)</f>
        <v>26.630000000000003</v>
      </c>
      <c r="AU50" s="57">
        <f>LARGE($AJ50:$AS50,AU$9)</f>
        <v>0</v>
      </c>
      <c r="AV50" s="57">
        <f>LARGE($AJ50:$AS50,AV$9)</f>
        <v>0</v>
      </c>
      <c r="AW50" s="57">
        <f>LARGE($AJ50:$AS50,AW$9)</f>
        <v>0</v>
      </c>
      <c r="AX50" s="58">
        <f>LARGE($AJ50:$AS50,AX$9)</f>
        <v>0</v>
      </c>
      <c r="AY50" s="274" t="str">
        <f>IF(COUNTIF(AT50:AX50,0)=0,"Sì","NO!")</f>
        <v>NO!</v>
      </c>
      <c r="BA50" s="93">
        <f>G50</f>
        <v>0</v>
      </c>
      <c r="BB50" s="104">
        <f>H50</f>
        <v>0</v>
      </c>
      <c r="BC50" s="104">
        <f>I50</f>
        <v>26.630000000000003</v>
      </c>
      <c r="BD50" s="104">
        <f>J50</f>
        <v>0</v>
      </c>
      <c r="BE50" s="104">
        <f>K50</f>
        <v>0</v>
      </c>
      <c r="BF50" s="104">
        <f>L50</f>
        <v>0</v>
      </c>
      <c r="BG50" s="104">
        <f>M50</f>
        <v>0</v>
      </c>
      <c r="BH50" s="104">
        <f>N50</f>
        <v>0</v>
      </c>
      <c r="BI50" s="104">
        <f>O50</f>
        <v>0</v>
      </c>
      <c r="BJ50" s="104">
        <f>P50</f>
        <v>0</v>
      </c>
      <c r="BK50" s="104">
        <f>Q50</f>
        <v>0</v>
      </c>
      <c r="BL50" s="104">
        <f>R50</f>
        <v>0</v>
      </c>
      <c r="BM50" s="104">
        <f>S50</f>
        <v>0</v>
      </c>
      <c r="BN50" s="104">
        <f>T50</f>
        <v>0</v>
      </c>
      <c r="BO50" s="104">
        <f>U50</f>
        <v>0</v>
      </c>
      <c r="BP50" s="104">
        <f>V50</f>
        <v>0</v>
      </c>
      <c r="BQ50" s="104">
        <f>W50</f>
        <v>0</v>
      </c>
      <c r="BR50" s="104">
        <f>X50</f>
        <v>0</v>
      </c>
      <c r="BS50" s="104">
        <f>Y50</f>
        <v>0</v>
      </c>
      <c r="BT50" s="105">
        <f>Z50</f>
        <v>0</v>
      </c>
      <c r="BU50" s="83">
        <f>LARGE($BA50:$BT50,BU$9)</f>
        <v>26.630000000000003</v>
      </c>
      <c r="BV50" s="84">
        <f>LARGE($BA50:$BT50,BV$9)</f>
        <v>0</v>
      </c>
      <c r="BW50" s="84">
        <f>LARGE($BA50:$BT50,BW$9)</f>
        <v>0</v>
      </c>
      <c r="BX50" s="84">
        <f>LARGE($BA50:$BT50,BX$9)</f>
        <v>0</v>
      </c>
      <c r="BY50" s="84">
        <f>LARGE($BA50:$BT50,BY$9)</f>
        <v>0</v>
      </c>
      <c r="BZ50" s="84">
        <f>LARGE($BA50:$BT50,BZ$9)</f>
        <v>0</v>
      </c>
      <c r="CA50" s="84">
        <f>LARGE($BA50:$BT50,CA$9)</f>
        <v>0</v>
      </c>
      <c r="CB50" s="84">
        <f>LARGE($BA50:$BT50,CB$9)</f>
        <v>0</v>
      </c>
      <c r="CC50" s="84">
        <f>LARGE($BA50:$BT50,CC$9)</f>
        <v>0</v>
      </c>
      <c r="CD50" s="85">
        <f>LARGE($BA50:$BT50,CD$9)</f>
        <v>0</v>
      </c>
      <c r="CE50" s="275" t="str">
        <f>IF(COUNTIF(BZ50:CD50,0)=0,"Sì","NO!")</f>
        <v>NO!</v>
      </c>
      <c r="CG50" s="276" t="str">
        <f>C50&amp;" - "&amp;AD50</f>
        <v>1400-1599 - 1</v>
      </c>
    </row>
    <row r="51" spans="1:85">
      <c r="A51" s="29">
        <f>A50+1</f>
        <v>42</v>
      </c>
      <c r="B51" s="178" t="s">
        <v>294</v>
      </c>
      <c r="C51" s="30" t="str">
        <f>VLOOKUP(E51,Fasce!$A$3:$B$8,2)</f>
        <v>Under 1400</v>
      </c>
      <c r="D51" s="158">
        <f>IF(C51="--","",COUNTIF($C$10:$C51,C51))</f>
        <v>4</v>
      </c>
      <c r="E51" s="4">
        <f>VLOOKUP(B51,Anagrafica!$B$2:$D$64,3,FALSE)</f>
        <v>1399</v>
      </c>
      <c r="F51" s="364">
        <f>IF(B51&lt;&gt;"",AF51,"")</f>
        <v>26.23</v>
      </c>
      <c r="G51" s="269"/>
      <c r="H51" s="266"/>
      <c r="I51" s="266"/>
      <c r="J51" s="266"/>
      <c r="K51" s="266"/>
      <c r="L51" s="266"/>
      <c r="M51" s="417">
        <v>26.23</v>
      </c>
      <c r="N51" s="266"/>
      <c r="O51" s="266"/>
      <c r="P51" s="361"/>
      <c r="Q51" s="267"/>
      <c r="R51" s="266"/>
      <c r="S51" s="266"/>
      <c r="T51" s="266"/>
      <c r="U51" s="266"/>
      <c r="V51" s="266"/>
      <c r="W51" s="266"/>
      <c r="X51" s="266"/>
      <c r="Y51" s="266"/>
      <c r="Z51" s="270"/>
      <c r="AA51" s="368">
        <f>SUM(G51:Z51)</f>
        <v>26.23</v>
      </c>
      <c r="AB51" s="369">
        <f>AF51</f>
        <v>26.23</v>
      </c>
      <c r="AC51" s="370">
        <f>AH51</f>
        <v>26.23</v>
      </c>
      <c r="AD51" s="169">
        <f>COUNTA(G51:Z51)</f>
        <v>1</v>
      </c>
      <c r="AE51" s="2"/>
      <c r="AF51" s="164">
        <f>SUM(AT51:AX51)</f>
        <v>26.23</v>
      </c>
      <c r="AG51" s="166" t="str">
        <f>IF(COUNTIF(AT51:AX51,0)=0,"OK","NO!")</f>
        <v>NO!</v>
      </c>
      <c r="AH51" s="164">
        <f>SUM(BU51:CD51)</f>
        <v>26.23</v>
      </c>
      <c r="AI51" s="166" t="str">
        <f>IF(COUNTIF(BU51:CD51,0)=0,"OK","NO!")</f>
        <v>NO!</v>
      </c>
      <c r="AJ51" s="133">
        <f>G51</f>
        <v>0</v>
      </c>
      <c r="AK51" s="134">
        <f>H51</f>
        <v>0</v>
      </c>
      <c r="AL51" s="134">
        <f>I51</f>
        <v>0</v>
      </c>
      <c r="AM51" s="134">
        <f>J51</f>
        <v>0</v>
      </c>
      <c r="AN51" s="134">
        <f>K51</f>
        <v>0</v>
      </c>
      <c r="AO51" s="134">
        <f>L51</f>
        <v>0</v>
      </c>
      <c r="AP51" s="134">
        <f>M51</f>
        <v>26.23</v>
      </c>
      <c r="AQ51" s="134">
        <f>N51</f>
        <v>0</v>
      </c>
      <c r="AR51" s="134">
        <f>O51</f>
        <v>0</v>
      </c>
      <c r="AS51" s="135">
        <f>P51</f>
        <v>0</v>
      </c>
      <c r="AT51" s="56">
        <f>LARGE($AJ51:$AS51,AT$9)</f>
        <v>26.23</v>
      </c>
      <c r="AU51" s="57">
        <f>LARGE($AJ51:$AS51,AU$9)</f>
        <v>0</v>
      </c>
      <c r="AV51" s="57">
        <f>LARGE($AJ51:$AS51,AV$9)</f>
        <v>0</v>
      </c>
      <c r="AW51" s="57">
        <f>LARGE($AJ51:$AS51,AW$9)</f>
        <v>0</v>
      </c>
      <c r="AX51" s="58">
        <f>LARGE($AJ51:$AS51,AX$9)</f>
        <v>0</v>
      </c>
      <c r="AY51" s="274" t="str">
        <f>IF(COUNTIF(AT51:AX51,0)=0,"Sì","NO!")</f>
        <v>NO!</v>
      </c>
      <c r="BA51" s="93">
        <f>G51</f>
        <v>0</v>
      </c>
      <c r="BB51" s="104">
        <f>H51</f>
        <v>0</v>
      </c>
      <c r="BC51" s="104">
        <f>I51</f>
        <v>0</v>
      </c>
      <c r="BD51" s="104">
        <f>J51</f>
        <v>0</v>
      </c>
      <c r="BE51" s="104">
        <f>K51</f>
        <v>0</v>
      </c>
      <c r="BF51" s="104">
        <f>L51</f>
        <v>0</v>
      </c>
      <c r="BG51" s="104">
        <f>M51</f>
        <v>26.23</v>
      </c>
      <c r="BH51" s="104">
        <f>N51</f>
        <v>0</v>
      </c>
      <c r="BI51" s="104">
        <f>O51</f>
        <v>0</v>
      </c>
      <c r="BJ51" s="104">
        <f>P51</f>
        <v>0</v>
      </c>
      <c r="BK51" s="104">
        <f>Q51</f>
        <v>0</v>
      </c>
      <c r="BL51" s="104">
        <f>R51</f>
        <v>0</v>
      </c>
      <c r="BM51" s="104">
        <f>S51</f>
        <v>0</v>
      </c>
      <c r="BN51" s="104">
        <f>T51</f>
        <v>0</v>
      </c>
      <c r="BO51" s="104">
        <f>U51</f>
        <v>0</v>
      </c>
      <c r="BP51" s="104">
        <f>V51</f>
        <v>0</v>
      </c>
      <c r="BQ51" s="104">
        <f>W51</f>
        <v>0</v>
      </c>
      <c r="BR51" s="104">
        <f>X51</f>
        <v>0</v>
      </c>
      <c r="BS51" s="104">
        <f>Y51</f>
        <v>0</v>
      </c>
      <c r="BT51" s="105">
        <f>Z51</f>
        <v>0</v>
      </c>
      <c r="BU51" s="83">
        <f>LARGE($BA51:$BT51,BU$9)</f>
        <v>26.23</v>
      </c>
      <c r="BV51" s="84">
        <f>LARGE($BA51:$BT51,BV$9)</f>
        <v>0</v>
      </c>
      <c r="BW51" s="84">
        <f>LARGE($BA51:$BT51,BW$9)</f>
        <v>0</v>
      </c>
      <c r="BX51" s="84">
        <f>LARGE($BA51:$BT51,BX$9)</f>
        <v>0</v>
      </c>
      <c r="BY51" s="84">
        <f>LARGE($BA51:$BT51,BY$9)</f>
        <v>0</v>
      </c>
      <c r="BZ51" s="84">
        <f>LARGE($BA51:$BT51,BZ$9)</f>
        <v>0</v>
      </c>
      <c r="CA51" s="84">
        <f>LARGE($BA51:$BT51,CA$9)</f>
        <v>0</v>
      </c>
      <c r="CB51" s="84">
        <f>LARGE($BA51:$BT51,CB$9)</f>
        <v>0</v>
      </c>
      <c r="CC51" s="84">
        <f>LARGE($BA51:$BT51,CC$9)</f>
        <v>0</v>
      </c>
      <c r="CD51" s="85">
        <f>LARGE($BA51:$BT51,CD$9)</f>
        <v>0</v>
      </c>
      <c r="CE51" s="275" t="str">
        <f>IF(COUNTIF(BZ51:CD51,0)=0,"Sì","NO!")</f>
        <v>NO!</v>
      </c>
      <c r="CG51" s="276" t="str">
        <f>C51&amp;" - "&amp;AD51</f>
        <v>Under 1400 - 1</v>
      </c>
    </row>
    <row r="52" spans="1:85">
      <c r="A52" s="29">
        <f>A51+1</f>
        <v>43</v>
      </c>
      <c r="B52" s="178" t="s">
        <v>304</v>
      </c>
      <c r="C52" s="30" t="str">
        <f>VLOOKUP(E52,Fasce!$A$3:$B$8,2)</f>
        <v>1600-1799</v>
      </c>
      <c r="D52" s="158">
        <f>IF(C52="--","",COUNTIF($C$10:$C52,C52))</f>
        <v>14</v>
      </c>
      <c r="E52" s="4">
        <f>VLOOKUP(B52,Anagrafica!$B$2:$D$64,3,FALSE)</f>
        <v>1678</v>
      </c>
      <c r="F52" s="364">
        <f>IF(B52&lt;&gt;"",AF52,"")</f>
        <v>25.150657596371879</v>
      </c>
      <c r="G52" s="269"/>
      <c r="H52" s="266"/>
      <c r="I52" s="266"/>
      <c r="J52" s="266"/>
      <c r="K52" s="266"/>
      <c r="L52" s="266"/>
      <c r="M52" s="266"/>
      <c r="N52" s="266"/>
      <c r="O52" s="266">
        <v>16.825555555555553</v>
      </c>
      <c r="P52" s="361">
        <v>8.3251020408163274</v>
      </c>
      <c r="Q52" s="267"/>
      <c r="R52" s="266"/>
      <c r="S52" s="266"/>
      <c r="T52" s="266"/>
      <c r="U52" s="266"/>
      <c r="V52" s="266"/>
      <c r="W52" s="266"/>
      <c r="X52" s="266"/>
      <c r="Y52" s="266"/>
      <c r="Z52" s="270"/>
      <c r="AA52" s="368">
        <f>SUM(G52:Z52)</f>
        <v>25.150657596371879</v>
      </c>
      <c r="AB52" s="369">
        <f>AF52</f>
        <v>25.150657596371879</v>
      </c>
      <c r="AC52" s="370">
        <f>AH52</f>
        <v>25.150657596371879</v>
      </c>
      <c r="AD52" s="169">
        <f>COUNTA(G52:Z52)</f>
        <v>2</v>
      </c>
      <c r="AE52" s="2"/>
      <c r="AF52" s="164">
        <f>SUM(AT52:AX52)</f>
        <v>25.150657596371879</v>
      </c>
      <c r="AG52" s="166" t="str">
        <f>IF(COUNTIF(AT52:AX52,0)=0,"OK","NO!")</f>
        <v>NO!</v>
      </c>
      <c r="AH52" s="164">
        <f>SUM(BU52:CD52)</f>
        <v>25.150657596371879</v>
      </c>
      <c r="AI52" s="166" t="str">
        <f>IF(COUNTIF(BU52:CD52,0)=0,"OK","NO!")</f>
        <v>NO!</v>
      </c>
      <c r="AJ52" s="133">
        <f>G52</f>
        <v>0</v>
      </c>
      <c r="AK52" s="134">
        <f>H52</f>
        <v>0</v>
      </c>
      <c r="AL52" s="134">
        <f>I52</f>
        <v>0</v>
      </c>
      <c r="AM52" s="134">
        <f>J52</f>
        <v>0</v>
      </c>
      <c r="AN52" s="134">
        <f>K52</f>
        <v>0</v>
      </c>
      <c r="AO52" s="134">
        <f>L52</f>
        <v>0</v>
      </c>
      <c r="AP52" s="134">
        <f>M52</f>
        <v>0</v>
      </c>
      <c r="AQ52" s="134">
        <f>N52</f>
        <v>0</v>
      </c>
      <c r="AR52" s="134">
        <f>O52</f>
        <v>16.825555555555553</v>
      </c>
      <c r="AS52" s="135">
        <f>P52</f>
        <v>8.3251020408163274</v>
      </c>
      <c r="AT52" s="56">
        <f>LARGE($AJ52:$AS52,AT$9)</f>
        <v>16.825555555555553</v>
      </c>
      <c r="AU52" s="57">
        <f>LARGE($AJ52:$AS52,AU$9)</f>
        <v>8.3251020408163274</v>
      </c>
      <c r="AV52" s="57">
        <f>LARGE($AJ52:$AS52,AV$9)</f>
        <v>0</v>
      </c>
      <c r="AW52" s="57">
        <f>LARGE($AJ52:$AS52,AW$9)</f>
        <v>0</v>
      </c>
      <c r="AX52" s="58">
        <f>LARGE($AJ52:$AS52,AX$9)</f>
        <v>0</v>
      </c>
      <c r="AY52" s="274" t="str">
        <f>IF(COUNTIF(AT52:AX52,0)=0,"Sì","NO!")</f>
        <v>NO!</v>
      </c>
      <c r="BA52" s="93">
        <f>G52</f>
        <v>0</v>
      </c>
      <c r="BB52" s="104">
        <f>H52</f>
        <v>0</v>
      </c>
      <c r="BC52" s="104">
        <f>I52</f>
        <v>0</v>
      </c>
      <c r="BD52" s="104">
        <f>J52</f>
        <v>0</v>
      </c>
      <c r="BE52" s="104">
        <f>K52</f>
        <v>0</v>
      </c>
      <c r="BF52" s="104">
        <f>L52</f>
        <v>0</v>
      </c>
      <c r="BG52" s="104">
        <f>M52</f>
        <v>0</v>
      </c>
      <c r="BH52" s="104">
        <f>N52</f>
        <v>0</v>
      </c>
      <c r="BI52" s="104">
        <f>O52</f>
        <v>16.825555555555553</v>
      </c>
      <c r="BJ52" s="104">
        <f>P52</f>
        <v>8.3251020408163274</v>
      </c>
      <c r="BK52" s="104">
        <f>Q52</f>
        <v>0</v>
      </c>
      <c r="BL52" s="104">
        <f>R52</f>
        <v>0</v>
      </c>
      <c r="BM52" s="104">
        <f>S52</f>
        <v>0</v>
      </c>
      <c r="BN52" s="104">
        <f>T52</f>
        <v>0</v>
      </c>
      <c r="BO52" s="104">
        <f>U52</f>
        <v>0</v>
      </c>
      <c r="BP52" s="104">
        <f>V52</f>
        <v>0</v>
      </c>
      <c r="BQ52" s="104">
        <f>W52</f>
        <v>0</v>
      </c>
      <c r="BR52" s="104">
        <f>X52</f>
        <v>0</v>
      </c>
      <c r="BS52" s="104">
        <f>Y52</f>
        <v>0</v>
      </c>
      <c r="BT52" s="105">
        <f>Z52</f>
        <v>0</v>
      </c>
      <c r="BU52" s="83">
        <f>LARGE($BA52:$BT52,BU$9)</f>
        <v>16.825555555555553</v>
      </c>
      <c r="BV52" s="84">
        <f>LARGE($BA52:$BT52,BV$9)</f>
        <v>8.3251020408163274</v>
      </c>
      <c r="BW52" s="84">
        <f>LARGE($BA52:$BT52,BW$9)</f>
        <v>0</v>
      </c>
      <c r="BX52" s="84">
        <f>LARGE($BA52:$BT52,BX$9)</f>
        <v>0</v>
      </c>
      <c r="BY52" s="84">
        <f>LARGE($BA52:$BT52,BY$9)</f>
        <v>0</v>
      </c>
      <c r="BZ52" s="84">
        <f>LARGE($BA52:$BT52,BZ$9)</f>
        <v>0</v>
      </c>
      <c r="CA52" s="84">
        <f>LARGE($BA52:$BT52,CA$9)</f>
        <v>0</v>
      </c>
      <c r="CB52" s="84">
        <f>LARGE($BA52:$BT52,CB$9)</f>
        <v>0</v>
      </c>
      <c r="CC52" s="84">
        <f>LARGE($BA52:$BT52,CC$9)</f>
        <v>0</v>
      </c>
      <c r="CD52" s="85">
        <f>LARGE($BA52:$BT52,CD$9)</f>
        <v>0</v>
      </c>
      <c r="CE52" s="275" t="str">
        <f>IF(COUNTIF(BZ52:CD52,0)=0,"Sì","NO!")</f>
        <v>NO!</v>
      </c>
      <c r="CG52" s="276" t="str">
        <f>C52&amp;" - "&amp;AD52</f>
        <v>1600-1799 - 2</v>
      </c>
    </row>
    <row r="53" spans="1:85">
      <c r="A53" s="29">
        <f>A52+1</f>
        <v>44</v>
      </c>
      <c r="B53" s="178" t="s">
        <v>246</v>
      </c>
      <c r="C53" s="30" t="str">
        <f>VLOOKUP(E53,Fasce!$A$3:$B$8,2)</f>
        <v>1400-1599</v>
      </c>
      <c r="D53" s="158">
        <f>IF(C53="--","",COUNTIF($C$10:$C53,C53))</f>
        <v>6</v>
      </c>
      <c r="E53" s="4">
        <f>VLOOKUP(B53,Anagrafica!$B$2:$D$64,3,FALSE)</f>
        <v>1556</v>
      </c>
      <c r="F53" s="364">
        <f>IF(B53&lt;&gt;"",AF53,"")</f>
        <v>24.066543209876542</v>
      </c>
      <c r="G53" s="395"/>
      <c r="H53" s="417">
        <v>24.066543209876542</v>
      </c>
      <c r="I53" s="266"/>
      <c r="J53" s="266"/>
      <c r="K53" s="266"/>
      <c r="L53" s="266"/>
      <c r="M53" s="266"/>
      <c r="N53" s="266"/>
      <c r="O53" s="266"/>
      <c r="P53" s="361"/>
      <c r="Q53" s="267"/>
      <c r="R53" s="266"/>
      <c r="S53" s="266"/>
      <c r="T53" s="266"/>
      <c r="U53" s="266"/>
      <c r="V53" s="266"/>
      <c r="W53" s="266"/>
      <c r="X53" s="266"/>
      <c r="Y53" s="266"/>
      <c r="Z53" s="270"/>
      <c r="AA53" s="368">
        <f>SUM(G53:Z53)</f>
        <v>24.066543209876542</v>
      </c>
      <c r="AB53" s="369">
        <f>AF53</f>
        <v>24.066543209876542</v>
      </c>
      <c r="AC53" s="370">
        <f>AH53</f>
        <v>24.066543209876542</v>
      </c>
      <c r="AD53" s="169">
        <f>COUNTA(G53:Z53)</f>
        <v>1</v>
      </c>
      <c r="AE53" s="2"/>
      <c r="AF53" s="164">
        <f>SUM(AT53:AX53)</f>
        <v>24.066543209876542</v>
      </c>
      <c r="AG53" s="166" t="str">
        <f>IF(COUNTIF(AT53:AX53,0)=0,"OK","NO!")</f>
        <v>NO!</v>
      </c>
      <c r="AH53" s="164">
        <f>SUM(BU53:CD53)</f>
        <v>24.066543209876542</v>
      </c>
      <c r="AI53" s="166" t="str">
        <f>IF(COUNTIF(BU53:CD53,0)=0,"OK","NO!")</f>
        <v>NO!</v>
      </c>
      <c r="AJ53" s="133">
        <f>G53</f>
        <v>0</v>
      </c>
      <c r="AK53" s="134">
        <f>H53</f>
        <v>24.066543209876542</v>
      </c>
      <c r="AL53" s="134">
        <f>I53</f>
        <v>0</v>
      </c>
      <c r="AM53" s="134">
        <f>J53</f>
        <v>0</v>
      </c>
      <c r="AN53" s="134">
        <f>K53</f>
        <v>0</v>
      </c>
      <c r="AO53" s="134">
        <f>L53</f>
        <v>0</v>
      </c>
      <c r="AP53" s="134">
        <f>M53</f>
        <v>0</v>
      </c>
      <c r="AQ53" s="134">
        <f>N53</f>
        <v>0</v>
      </c>
      <c r="AR53" s="134">
        <f>O53</f>
        <v>0</v>
      </c>
      <c r="AS53" s="135">
        <f>P53</f>
        <v>0</v>
      </c>
      <c r="AT53" s="56">
        <f>LARGE($AJ53:$AS53,AT$9)</f>
        <v>24.066543209876542</v>
      </c>
      <c r="AU53" s="57">
        <f>LARGE($AJ53:$AS53,AU$9)</f>
        <v>0</v>
      </c>
      <c r="AV53" s="57">
        <f>LARGE($AJ53:$AS53,AV$9)</f>
        <v>0</v>
      </c>
      <c r="AW53" s="57">
        <f>LARGE($AJ53:$AS53,AW$9)</f>
        <v>0</v>
      </c>
      <c r="AX53" s="58">
        <f>LARGE($AJ53:$AS53,AX$9)</f>
        <v>0</v>
      </c>
      <c r="AY53" s="274" t="str">
        <f>IF(COUNTIF(AT53:AX53,0)=0,"Sì","NO!")</f>
        <v>NO!</v>
      </c>
      <c r="BA53" s="93">
        <f>G53</f>
        <v>0</v>
      </c>
      <c r="BB53" s="104">
        <f>H53</f>
        <v>24.066543209876542</v>
      </c>
      <c r="BC53" s="104">
        <f>I53</f>
        <v>0</v>
      </c>
      <c r="BD53" s="104">
        <f>J53</f>
        <v>0</v>
      </c>
      <c r="BE53" s="104">
        <f>K53</f>
        <v>0</v>
      </c>
      <c r="BF53" s="104">
        <f>L53</f>
        <v>0</v>
      </c>
      <c r="BG53" s="104">
        <f>M53</f>
        <v>0</v>
      </c>
      <c r="BH53" s="104">
        <f>N53</f>
        <v>0</v>
      </c>
      <c r="BI53" s="104">
        <f>O53</f>
        <v>0</v>
      </c>
      <c r="BJ53" s="104">
        <f>P53</f>
        <v>0</v>
      </c>
      <c r="BK53" s="104">
        <f>Q53</f>
        <v>0</v>
      </c>
      <c r="BL53" s="104">
        <f>R53</f>
        <v>0</v>
      </c>
      <c r="BM53" s="104">
        <f>S53</f>
        <v>0</v>
      </c>
      <c r="BN53" s="104">
        <f>T53</f>
        <v>0</v>
      </c>
      <c r="BO53" s="104">
        <f>U53</f>
        <v>0</v>
      </c>
      <c r="BP53" s="104">
        <f>V53</f>
        <v>0</v>
      </c>
      <c r="BQ53" s="104">
        <f>W53</f>
        <v>0</v>
      </c>
      <c r="BR53" s="104">
        <f>X53</f>
        <v>0</v>
      </c>
      <c r="BS53" s="104">
        <f>Y53</f>
        <v>0</v>
      </c>
      <c r="BT53" s="105">
        <f>Z53</f>
        <v>0</v>
      </c>
      <c r="BU53" s="83">
        <f>LARGE($BA53:$BT53,BU$9)</f>
        <v>24.066543209876542</v>
      </c>
      <c r="BV53" s="84">
        <f>LARGE($BA53:$BT53,BV$9)</f>
        <v>0</v>
      </c>
      <c r="BW53" s="84">
        <f>LARGE($BA53:$BT53,BW$9)</f>
        <v>0</v>
      </c>
      <c r="BX53" s="84">
        <f>LARGE($BA53:$BT53,BX$9)</f>
        <v>0</v>
      </c>
      <c r="BY53" s="84">
        <f>LARGE($BA53:$BT53,BY$9)</f>
        <v>0</v>
      </c>
      <c r="BZ53" s="84">
        <f>LARGE($BA53:$BT53,BZ$9)</f>
        <v>0</v>
      </c>
      <c r="CA53" s="84">
        <f>LARGE($BA53:$BT53,CA$9)</f>
        <v>0</v>
      </c>
      <c r="CB53" s="84">
        <f>LARGE($BA53:$BT53,CB$9)</f>
        <v>0</v>
      </c>
      <c r="CC53" s="84">
        <f>LARGE($BA53:$BT53,CC$9)</f>
        <v>0</v>
      </c>
      <c r="CD53" s="85">
        <f>LARGE($BA53:$BT53,CD$9)</f>
        <v>0</v>
      </c>
      <c r="CE53" s="275" t="str">
        <f>IF(COUNTIF(BZ53:CD53,0)=0,"Sì","NO!")</f>
        <v>NO!</v>
      </c>
      <c r="CG53" s="276" t="str">
        <f>C53&amp;" - "&amp;AD53</f>
        <v>1400-1599 - 1</v>
      </c>
    </row>
    <row r="54" spans="1:85">
      <c r="A54" s="29">
        <f>A53+1</f>
        <v>45</v>
      </c>
      <c r="B54" s="178" t="s">
        <v>254</v>
      </c>
      <c r="C54" s="30" t="str">
        <f>VLOOKUP(E54,Fasce!$A$3:$B$8,2)</f>
        <v>1400-1599</v>
      </c>
      <c r="D54" s="158">
        <f>IF(C54="--","",COUNTIF($C$10:$C54,C54))</f>
        <v>7</v>
      </c>
      <c r="E54" s="4">
        <f>VLOOKUP(B54,Anagrafica!$B$2:$D$64,3,FALSE)</f>
        <v>1588</v>
      </c>
      <c r="F54" s="364">
        <f>IF(B54&lt;&gt;"",AF54,"")</f>
        <v>21.861728395061728</v>
      </c>
      <c r="G54" s="395"/>
      <c r="H54" s="266">
        <v>21.861728395061728</v>
      </c>
      <c r="I54" s="266"/>
      <c r="J54" s="266"/>
      <c r="K54" s="266"/>
      <c r="L54" s="266"/>
      <c r="M54" s="266"/>
      <c r="N54" s="266"/>
      <c r="O54" s="266"/>
      <c r="P54" s="361"/>
      <c r="Q54" s="267"/>
      <c r="R54" s="266"/>
      <c r="S54" s="266"/>
      <c r="T54" s="266"/>
      <c r="U54" s="266"/>
      <c r="V54" s="266"/>
      <c r="W54" s="266"/>
      <c r="X54" s="266"/>
      <c r="Y54" s="266"/>
      <c r="Z54" s="270"/>
      <c r="AA54" s="368">
        <f>SUM(G54:Z54)</f>
        <v>21.861728395061728</v>
      </c>
      <c r="AB54" s="369">
        <f>AF54</f>
        <v>21.861728395061728</v>
      </c>
      <c r="AC54" s="370">
        <f>AH54</f>
        <v>21.861728395061728</v>
      </c>
      <c r="AD54" s="169">
        <f>COUNTA(G54:Z54)</f>
        <v>1</v>
      </c>
      <c r="AE54" s="2"/>
      <c r="AF54" s="164">
        <f>SUM(AT54:AX54)</f>
        <v>21.861728395061728</v>
      </c>
      <c r="AG54" s="166" t="str">
        <f>IF(COUNTIF(AT54:AX54,0)=0,"OK","NO!")</f>
        <v>NO!</v>
      </c>
      <c r="AH54" s="164">
        <f>SUM(BU54:CD54)</f>
        <v>21.861728395061728</v>
      </c>
      <c r="AI54" s="166" t="str">
        <f>IF(COUNTIF(BU54:CD54,0)=0,"OK","NO!")</f>
        <v>NO!</v>
      </c>
      <c r="AJ54" s="133">
        <f>G54</f>
        <v>0</v>
      </c>
      <c r="AK54" s="134">
        <f>H54</f>
        <v>21.861728395061728</v>
      </c>
      <c r="AL54" s="134">
        <f>I54</f>
        <v>0</v>
      </c>
      <c r="AM54" s="134">
        <f>J54</f>
        <v>0</v>
      </c>
      <c r="AN54" s="134">
        <f>K54</f>
        <v>0</v>
      </c>
      <c r="AO54" s="134">
        <f>L54</f>
        <v>0</v>
      </c>
      <c r="AP54" s="134">
        <f>M54</f>
        <v>0</v>
      </c>
      <c r="AQ54" s="134">
        <f>N54</f>
        <v>0</v>
      </c>
      <c r="AR54" s="134">
        <f>O54</f>
        <v>0</v>
      </c>
      <c r="AS54" s="135">
        <f>P54</f>
        <v>0</v>
      </c>
      <c r="AT54" s="56">
        <f>LARGE($AJ54:$AS54,AT$9)</f>
        <v>21.861728395061728</v>
      </c>
      <c r="AU54" s="57">
        <f>LARGE($AJ54:$AS54,AU$9)</f>
        <v>0</v>
      </c>
      <c r="AV54" s="57">
        <f>LARGE($AJ54:$AS54,AV$9)</f>
        <v>0</v>
      </c>
      <c r="AW54" s="57">
        <f>LARGE($AJ54:$AS54,AW$9)</f>
        <v>0</v>
      </c>
      <c r="AX54" s="58">
        <f>LARGE($AJ54:$AS54,AX$9)</f>
        <v>0</v>
      </c>
      <c r="AY54" s="274" t="str">
        <f>IF(COUNTIF(AT54:AX54,0)=0,"Sì","NO!")</f>
        <v>NO!</v>
      </c>
      <c r="BA54" s="93">
        <f>G54</f>
        <v>0</v>
      </c>
      <c r="BB54" s="104">
        <f>H54</f>
        <v>21.861728395061728</v>
      </c>
      <c r="BC54" s="104">
        <f>I54</f>
        <v>0</v>
      </c>
      <c r="BD54" s="104">
        <f>J54</f>
        <v>0</v>
      </c>
      <c r="BE54" s="104">
        <f>K54</f>
        <v>0</v>
      </c>
      <c r="BF54" s="104">
        <f>L54</f>
        <v>0</v>
      </c>
      <c r="BG54" s="104">
        <f>M54</f>
        <v>0</v>
      </c>
      <c r="BH54" s="104">
        <f>N54</f>
        <v>0</v>
      </c>
      <c r="BI54" s="104">
        <f>O54</f>
        <v>0</v>
      </c>
      <c r="BJ54" s="104">
        <f>P54</f>
        <v>0</v>
      </c>
      <c r="BK54" s="104">
        <f>Q54</f>
        <v>0</v>
      </c>
      <c r="BL54" s="104">
        <f>R54</f>
        <v>0</v>
      </c>
      <c r="BM54" s="104">
        <f>S54</f>
        <v>0</v>
      </c>
      <c r="BN54" s="104">
        <f>T54</f>
        <v>0</v>
      </c>
      <c r="BO54" s="104">
        <f>U54</f>
        <v>0</v>
      </c>
      <c r="BP54" s="104">
        <f>V54</f>
        <v>0</v>
      </c>
      <c r="BQ54" s="104">
        <f>W54</f>
        <v>0</v>
      </c>
      <c r="BR54" s="104">
        <f>X54</f>
        <v>0</v>
      </c>
      <c r="BS54" s="104">
        <f>Y54</f>
        <v>0</v>
      </c>
      <c r="BT54" s="105">
        <f>Z54</f>
        <v>0</v>
      </c>
      <c r="BU54" s="83">
        <f>LARGE($BA54:$BT54,BU$9)</f>
        <v>21.861728395061728</v>
      </c>
      <c r="BV54" s="84">
        <f>LARGE($BA54:$BT54,BV$9)</f>
        <v>0</v>
      </c>
      <c r="BW54" s="84">
        <f>LARGE($BA54:$BT54,BW$9)</f>
        <v>0</v>
      </c>
      <c r="BX54" s="84">
        <f>LARGE($BA54:$BT54,BX$9)</f>
        <v>0</v>
      </c>
      <c r="BY54" s="84">
        <f>LARGE($BA54:$BT54,BY$9)</f>
        <v>0</v>
      </c>
      <c r="BZ54" s="84">
        <f>LARGE($BA54:$BT54,BZ$9)</f>
        <v>0</v>
      </c>
      <c r="CA54" s="84">
        <f>LARGE($BA54:$BT54,CA$9)</f>
        <v>0</v>
      </c>
      <c r="CB54" s="84">
        <f>LARGE($BA54:$BT54,CB$9)</f>
        <v>0</v>
      </c>
      <c r="CC54" s="84">
        <f>LARGE($BA54:$BT54,CC$9)</f>
        <v>0</v>
      </c>
      <c r="CD54" s="85">
        <f>LARGE($BA54:$BT54,CD$9)</f>
        <v>0</v>
      </c>
      <c r="CE54" s="275" t="str">
        <f>IF(COUNTIF(BZ54:CD54,0)=0,"Sì","NO!")</f>
        <v>NO!</v>
      </c>
      <c r="CG54" s="276" t="str">
        <f>C54&amp;" - "&amp;AD54</f>
        <v>1400-1599 - 1</v>
      </c>
    </row>
    <row r="55" spans="1:85">
      <c r="A55" s="29">
        <f>A54+1</f>
        <v>46</v>
      </c>
      <c r="B55" s="178" t="s">
        <v>280</v>
      </c>
      <c r="C55" s="30" t="str">
        <f>VLOOKUP(E55,Fasce!$A$3:$B$8,2)</f>
        <v>Under 1400</v>
      </c>
      <c r="D55" s="158">
        <f>IF(C55="--","",COUNTIF($C$10:$C55,C55))</f>
        <v>5</v>
      </c>
      <c r="E55" s="4">
        <f>VLOOKUP(B55,Anagrafica!$B$2:$D$64,3,FALSE)</f>
        <v>1399</v>
      </c>
      <c r="F55" s="364">
        <f>IF(B55&lt;&gt;"",AF55,"")</f>
        <v>21.261728395061727</v>
      </c>
      <c r="G55" s="269"/>
      <c r="H55" s="266"/>
      <c r="I55" s="266"/>
      <c r="J55" s="266"/>
      <c r="K55" s="417">
        <v>21.261728395061727</v>
      </c>
      <c r="L55" s="266"/>
      <c r="M55" s="266"/>
      <c r="N55" s="266"/>
      <c r="O55" s="266"/>
      <c r="P55" s="361"/>
      <c r="Q55" s="267"/>
      <c r="R55" s="266"/>
      <c r="S55" s="266"/>
      <c r="T55" s="266"/>
      <c r="U55" s="266"/>
      <c r="V55" s="266"/>
      <c r="W55" s="266"/>
      <c r="X55" s="266"/>
      <c r="Y55" s="266"/>
      <c r="Z55" s="270"/>
      <c r="AA55" s="368">
        <f>SUM(G55:Z55)</f>
        <v>21.261728395061727</v>
      </c>
      <c r="AB55" s="369">
        <f>AF55</f>
        <v>21.261728395061727</v>
      </c>
      <c r="AC55" s="370">
        <f>AH55</f>
        <v>21.261728395061727</v>
      </c>
      <c r="AD55" s="169">
        <f>COUNTA(G55:Z55)</f>
        <v>1</v>
      </c>
      <c r="AE55" s="2"/>
      <c r="AF55" s="164">
        <f>SUM(AT55:AX55)</f>
        <v>21.261728395061727</v>
      </c>
      <c r="AG55" s="166" t="str">
        <f>IF(COUNTIF(AT55:AX55,0)=0,"OK","NO!")</f>
        <v>NO!</v>
      </c>
      <c r="AH55" s="164">
        <f>SUM(BU55:CD55)</f>
        <v>21.261728395061727</v>
      </c>
      <c r="AI55" s="166" t="str">
        <f>IF(COUNTIF(BU55:CD55,0)=0,"OK","NO!")</f>
        <v>NO!</v>
      </c>
      <c r="AJ55" s="133">
        <f>G55</f>
        <v>0</v>
      </c>
      <c r="AK55" s="134">
        <f>H55</f>
        <v>0</v>
      </c>
      <c r="AL55" s="134">
        <f>I55</f>
        <v>0</v>
      </c>
      <c r="AM55" s="134">
        <f>J55</f>
        <v>0</v>
      </c>
      <c r="AN55" s="134">
        <f>K55</f>
        <v>21.261728395061727</v>
      </c>
      <c r="AO55" s="134">
        <f>L55</f>
        <v>0</v>
      </c>
      <c r="AP55" s="134">
        <f>M55</f>
        <v>0</v>
      </c>
      <c r="AQ55" s="134">
        <f>N55</f>
        <v>0</v>
      </c>
      <c r="AR55" s="134">
        <f>O55</f>
        <v>0</v>
      </c>
      <c r="AS55" s="135">
        <f>P55</f>
        <v>0</v>
      </c>
      <c r="AT55" s="56">
        <f>LARGE($AJ55:$AS55,AT$9)</f>
        <v>21.261728395061727</v>
      </c>
      <c r="AU55" s="57">
        <f>LARGE($AJ55:$AS55,AU$9)</f>
        <v>0</v>
      </c>
      <c r="AV55" s="57">
        <f>LARGE($AJ55:$AS55,AV$9)</f>
        <v>0</v>
      </c>
      <c r="AW55" s="57">
        <f>LARGE($AJ55:$AS55,AW$9)</f>
        <v>0</v>
      </c>
      <c r="AX55" s="58">
        <f>LARGE($AJ55:$AS55,AX$9)</f>
        <v>0</v>
      </c>
      <c r="AY55" s="274" t="str">
        <f>IF(COUNTIF(AT55:AX55,0)=0,"Sì","NO!")</f>
        <v>NO!</v>
      </c>
      <c r="BA55" s="93">
        <f>G55</f>
        <v>0</v>
      </c>
      <c r="BB55" s="104">
        <f>H55</f>
        <v>0</v>
      </c>
      <c r="BC55" s="104">
        <f>I55</f>
        <v>0</v>
      </c>
      <c r="BD55" s="104">
        <f>J55</f>
        <v>0</v>
      </c>
      <c r="BE55" s="104">
        <f>K55</f>
        <v>21.261728395061727</v>
      </c>
      <c r="BF55" s="104">
        <f>L55</f>
        <v>0</v>
      </c>
      <c r="BG55" s="104">
        <f>M55</f>
        <v>0</v>
      </c>
      <c r="BH55" s="104">
        <f>N55</f>
        <v>0</v>
      </c>
      <c r="BI55" s="104">
        <f>O55</f>
        <v>0</v>
      </c>
      <c r="BJ55" s="104">
        <f>P55</f>
        <v>0</v>
      </c>
      <c r="BK55" s="104">
        <f>Q55</f>
        <v>0</v>
      </c>
      <c r="BL55" s="104">
        <f>R55</f>
        <v>0</v>
      </c>
      <c r="BM55" s="104">
        <f>S55</f>
        <v>0</v>
      </c>
      <c r="BN55" s="104">
        <f>T55</f>
        <v>0</v>
      </c>
      <c r="BO55" s="104">
        <f>U55</f>
        <v>0</v>
      </c>
      <c r="BP55" s="104">
        <f>V55</f>
        <v>0</v>
      </c>
      <c r="BQ55" s="104">
        <f>W55</f>
        <v>0</v>
      </c>
      <c r="BR55" s="104">
        <f>X55</f>
        <v>0</v>
      </c>
      <c r="BS55" s="104">
        <f>Y55</f>
        <v>0</v>
      </c>
      <c r="BT55" s="105">
        <f>Z55</f>
        <v>0</v>
      </c>
      <c r="BU55" s="83">
        <f>LARGE($BA55:$BT55,BU$9)</f>
        <v>21.261728395061727</v>
      </c>
      <c r="BV55" s="84">
        <f>LARGE($BA55:$BT55,BV$9)</f>
        <v>0</v>
      </c>
      <c r="BW55" s="84">
        <f>LARGE($BA55:$BT55,BW$9)</f>
        <v>0</v>
      </c>
      <c r="BX55" s="84">
        <f>LARGE($BA55:$BT55,BX$9)</f>
        <v>0</v>
      </c>
      <c r="BY55" s="84">
        <f>LARGE($BA55:$BT55,BY$9)</f>
        <v>0</v>
      </c>
      <c r="BZ55" s="84">
        <f>LARGE($BA55:$BT55,BZ$9)</f>
        <v>0</v>
      </c>
      <c r="CA55" s="84">
        <f>LARGE($BA55:$BT55,CA$9)</f>
        <v>0</v>
      </c>
      <c r="CB55" s="84">
        <f>LARGE($BA55:$BT55,CB$9)</f>
        <v>0</v>
      </c>
      <c r="CC55" s="84">
        <f>LARGE($BA55:$BT55,CC$9)</f>
        <v>0</v>
      </c>
      <c r="CD55" s="85">
        <f>LARGE($BA55:$BT55,CD$9)</f>
        <v>0</v>
      </c>
      <c r="CE55" s="275" t="str">
        <f>IF(COUNTIF(BZ55:CD55,0)=0,"Sì","NO!")</f>
        <v>NO!</v>
      </c>
      <c r="CG55" s="276" t="str">
        <f>C55&amp;" - "&amp;AD55</f>
        <v>Under 1400 - 1</v>
      </c>
    </row>
    <row r="56" spans="1:85">
      <c r="A56" s="29">
        <f>A55+1</f>
        <v>47</v>
      </c>
      <c r="B56" s="178" t="s">
        <v>233</v>
      </c>
      <c r="C56" s="30" t="str">
        <f>VLOOKUP(E56,Fasce!$A$3:$B$8,2)</f>
        <v>1600-1799</v>
      </c>
      <c r="D56" s="158">
        <f>IF(C56="--","",COUNTIF($C$10:$C56,C56))</f>
        <v>15</v>
      </c>
      <c r="E56" s="4">
        <f>VLOOKUP(B56,Anagrafica!$B$2:$D$64,3,FALSE)</f>
        <v>1614</v>
      </c>
      <c r="F56" s="364">
        <f>IF(B56&lt;&gt;"",AF56,"")</f>
        <v>17.97</v>
      </c>
      <c r="G56" s="395">
        <v>17.97</v>
      </c>
      <c r="H56" s="266"/>
      <c r="I56" s="266"/>
      <c r="J56" s="266"/>
      <c r="K56" s="266"/>
      <c r="L56" s="266"/>
      <c r="M56" s="266"/>
      <c r="N56" s="266"/>
      <c r="O56" s="266"/>
      <c r="P56" s="266"/>
      <c r="Q56" s="267"/>
      <c r="R56" s="266"/>
      <c r="S56" s="266"/>
      <c r="T56" s="266"/>
      <c r="U56" s="266"/>
      <c r="V56" s="266"/>
      <c r="W56" s="266"/>
      <c r="X56" s="266"/>
      <c r="Y56" s="266"/>
      <c r="Z56" s="270"/>
      <c r="AA56" s="368">
        <f>SUM(G56:Z56)</f>
        <v>17.97</v>
      </c>
      <c r="AB56" s="369">
        <f>AF56</f>
        <v>17.97</v>
      </c>
      <c r="AC56" s="370">
        <f>AH56</f>
        <v>17.97</v>
      </c>
      <c r="AD56" s="169">
        <f>COUNTA(G56:Z56)</f>
        <v>1</v>
      </c>
      <c r="AE56" s="2"/>
      <c r="AF56" s="164">
        <f>SUM(AT56:AX56)</f>
        <v>17.97</v>
      </c>
      <c r="AG56" s="166" t="str">
        <f>IF(COUNTIF(AT56:AX56,0)=0,"OK","NO!")</f>
        <v>NO!</v>
      </c>
      <c r="AH56" s="164">
        <f>SUM(BU56:CD56)</f>
        <v>17.97</v>
      </c>
      <c r="AI56" s="166" t="str">
        <f>IF(COUNTIF(BU56:CD56,0)=0,"OK","NO!")</f>
        <v>NO!</v>
      </c>
      <c r="AJ56" s="133">
        <f>G56</f>
        <v>17.97</v>
      </c>
      <c r="AK56" s="134">
        <f>H56</f>
        <v>0</v>
      </c>
      <c r="AL56" s="134">
        <f>I56</f>
        <v>0</v>
      </c>
      <c r="AM56" s="134">
        <f>J56</f>
        <v>0</v>
      </c>
      <c r="AN56" s="134">
        <f>K56</f>
        <v>0</v>
      </c>
      <c r="AO56" s="134">
        <f>L56</f>
        <v>0</v>
      </c>
      <c r="AP56" s="134">
        <f>M56</f>
        <v>0</v>
      </c>
      <c r="AQ56" s="134">
        <f>N56</f>
        <v>0</v>
      </c>
      <c r="AR56" s="134">
        <f>O56</f>
        <v>0</v>
      </c>
      <c r="AS56" s="135">
        <f>P56</f>
        <v>0</v>
      </c>
      <c r="AT56" s="56">
        <f>LARGE($AJ56:$AS56,AT$9)</f>
        <v>17.97</v>
      </c>
      <c r="AU56" s="57">
        <f>LARGE($AJ56:$AS56,AU$9)</f>
        <v>0</v>
      </c>
      <c r="AV56" s="57">
        <f>LARGE($AJ56:$AS56,AV$9)</f>
        <v>0</v>
      </c>
      <c r="AW56" s="57">
        <f>LARGE($AJ56:$AS56,AW$9)</f>
        <v>0</v>
      </c>
      <c r="AX56" s="58">
        <f>LARGE($AJ56:$AS56,AX$9)</f>
        <v>0</v>
      </c>
      <c r="AY56" s="274" t="str">
        <f>IF(COUNTIF(AT56:AX56,0)=0,"Sì","NO!")</f>
        <v>NO!</v>
      </c>
      <c r="BA56" s="93">
        <f>G56</f>
        <v>17.97</v>
      </c>
      <c r="BB56" s="104">
        <f>H56</f>
        <v>0</v>
      </c>
      <c r="BC56" s="104">
        <f>I56</f>
        <v>0</v>
      </c>
      <c r="BD56" s="104">
        <f>J56</f>
        <v>0</v>
      </c>
      <c r="BE56" s="104">
        <f>K56</f>
        <v>0</v>
      </c>
      <c r="BF56" s="104">
        <f>L56</f>
        <v>0</v>
      </c>
      <c r="BG56" s="104">
        <f>M56</f>
        <v>0</v>
      </c>
      <c r="BH56" s="104">
        <f>N56</f>
        <v>0</v>
      </c>
      <c r="BI56" s="104">
        <f>O56</f>
        <v>0</v>
      </c>
      <c r="BJ56" s="104">
        <f>P56</f>
        <v>0</v>
      </c>
      <c r="BK56" s="104">
        <f>Q56</f>
        <v>0</v>
      </c>
      <c r="BL56" s="104">
        <f>R56</f>
        <v>0</v>
      </c>
      <c r="BM56" s="104">
        <f>S56</f>
        <v>0</v>
      </c>
      <c r="BN56" s="104">
        <f>T56</f>
        <v>0</v>
      </c>
      <c r="BO56" s="104">
        <f>U56</f>
        <v>0</v>
      </c>
      <c r="BP56" s="104">
        <f>V56</f>
        <v>0</v>
      </c>
      <c r="BQ56" s="104">
        <f>W56</f>
        <v>0</v>
      </c>
      <c r="BR56" s="104">
        <f>X56</f>
        <v>0</v>
      </c>
      <c r="BS56" s="104">
        <f>Y56</f>
        <v>0</v>
      </c>
      <c r="BT56" s="105">
        <f>Z56</f>
        <v>0</v>
      </c>
      <c r="BU56" s="83">
        <f>LARGE($BA56:$BT56,BU$9)</f>
        <v>17.97</v>
      </c>
      <c r="BV56" s="84">
        <f>LARGE($BA56:$BT56,BV$9)</f>
        <v>0</v>
      </c>
      <c r="BW56" s="84">
        <f>LARGE($BA56:$BT56,BW$9)</f>
        <v>0</v>
      </c>
      <c r="BX56" s="84">
        <f>LARGE($BA56:$BT56,BX$9)</f>
        <v>0</v>
      </c>
      <c r="BY56" s="84">
        <f>LARGE($BA56:$BT56,BY$9)</f>
        <v>0</v>
      </c>
      <c r="BZ56" s="84">
        <f>LARGE($BA56:$BT56,BZ$9)</f>
        <v>0</v>
      </c>
      <c r="CA56" s="84">
        <f>LARGE($BA56:$BT56,CA$9)</f>
        <v>0</v>
      </c>
      <c r="CB56" s="84">
        <f>LARGE($BA56:$BT56,CB$9)</f>
        <v>0</v>
      </c>
      <c r="CC56" s="84">
        <f>LARGE($BA56:$BT56,CC$9)</f>
        <v>0</v>
      </c>
      <c r="CD56" s="85">
        <f>LARGE($BA56:$BT56,CD$9)</f>
        <v>0</v>
      </c>
      <c r="CE56" s="275" t="str">
        <f>IF(COUNTIF(BZ56:CD56,0)=0,"Sì","NO!")</f>
        <v>NO!</v>
      </c>
      <c r="CG56" s="276" t="str">
        <f>C56&amp;" - "&amp;AD56</f>
        <v>1600-1799 - 1</v>
      </c>
    </row>
    <row r="57" spans="1:85">
      <c r="A57" s="29">
        <f>A56+1</f>
        <v>48</v>
      </c>
      <c r="B57" s="178" t="s">
        <v>249</v>
      </c>
      <c r="C57" s="30" t="str">
        <f>VLOOKUP(E57,Fasce!$A$3:$B$8,2)</f>
        <v>1400-1599</v>
      </c>
      <c r="D57" s="158">
        <f>IF(C57="--","",COUNTIF($C$10:$C57,C57))</f>
        <v>8</v>
      </c>
      <c r="E57" s="4">
        <f>VLOOKUP(B57,Anagrafica!$B$2:$D$64,3,FALSE)</f>
        <v>1481</v>
      </c>
      <c r="F57" s="364">
        <f>IF(B57&lt;&gt;"",AF57,"")</f>
        <v>16.498048798305206</v>
      </c>
      <c r="G57" s="395"/>
      <c r="H57" s="266">
        <v>0.15432098765432098</v>
      </c>
      <c r="I57" s="266">
        <v>16.343727810650886</v>
      </c>
      <c r="J57" s="266"/>
      <c r="K57" s="266"/>
      <c r="L57" s="266"/>
      <c r="M57" s="266"/>
      <c r="N57" s="266"/>
      <c r="O57" s="266"/>
      <c r="P57" s="361"/>
      <c r="Q57" s="267"/>
      <c r="R57" s="266"/>
      <c r="S57" s="266"/>
      <c r="T57" s="266"/>
      <c r="U57" s="266"/>
      <c r="V57" s="266"/>
      <c r="W57" s="266"/>
      <c r="X57" s="266"/>
      <c r="Y57" s="266"/>
      <c r="Z57" s="270"/>
      <c r="AA57" s="368">
        <f>SUM(G57:Z57)</f>
        <v>16.498048798305206</v>
      </c>
      <c r="AB57" s="369">
        <f>AF57</f>
        <v>16.498048798305206</v>
      </c>
      <c r="AC57" s="370">
        <f>AH57</f>
        <v>16.498048798305206</v>
      </c>
      <c r="AD57" s="169">
        <f>COUNTA(G57:Z57)</f>
        <v>2</v>
      </c>
      <c r="AE57" s="2"/>
      <c r="AF57" s="164">
        <f>SUM(AT57:AX57)</f>
        <v>16.498048798305206</v>
      </c>
      <c r="AG57" s="166" t="str">
        <f>IF(COUNTIF(AT57:AX57,0)=0,"OK","NO!")</f>
        <v>NO!</v>
      </c>
      <c r="AH57" s="164">
        <f>SUM(BU57:CD57)</f>
        <v>16.498048798305206</v>
      </c>
      <c r="AI57" s="166" t="str">
        <f>IF(COUNTIF(BU57:CD57,0)=0,"OK","NO!")</f>
        <v>NO!</v>
      </c>
      <c r="AJ57" s="133">
        <f>G57</f>
        <v>0</v>
      </c>
      <c r="AK57" s="134">
        <f>H57</f>
        <v>0.15432098765432098</v>
      </c>
      <c r="AL57" s="134">
        <f>I57</f>
        <v>16.343727810650886</v>
      </c>
      <c r="AM57" s="134">
        <f>J57</f>
        <v>0</v>
      </c>
      <c r="AN57" s="134">
        <f>K57</f>
        <v>0</v>
      </c>
      <c r="AO57" s="134">
        <f>L57</f>
        <v>0</v>
      </c>
      <c r="AP57" s="134">
        <f>M57</f>
        <v>0</v>
      </c>
      <c r="AQ57" s="134">
        <f>N57</f>
        <v>0</v>
      </c>
      <c r="AR57" s="134">
        <f>O57</f>
        <v>0</v>
      </c>
      <c r="AS57" s="135">
        <f>P57</f>
        <v>0</v>
      </c>
      <c r="AT57" s="56">
        <f>LARGE($AJ57:$AS57,AT$9)</f>
        <v>16.343727810650886</v>
      </c>
      <c r="AU57" s="57">
        <f>LARGE($AJ57:$AS57,AU$9)</f>
        <v>0.15432098765432098</v>
      </c>
      <c r="AV57" s="57">
        <f>LARGE($AJ57:$AS57,AV$9)</f>
        <v>0</v>
      </c>
      <c r="AW57" s="57">
        <f>LARGE($AJ57:$AS57,AW$9)</f>
        <v>0</v>
      </c>
      <c r="AX57" s="58">
        <f>LARGE($AJ57:$AS57,AX$9)</f>
        <v>0</v>
      </c>
      <c r="AY57" s="274" t="str">
        <f>IF(COUNTIF(AT57:AX57,0)=0,"Sì","NO!")</f>
        <v>NO!</v>
      </c>
      <c r="BA57" s="93">
        <f>G57</f>
        <v>0</v>
      </c>
      <c r="BB57" s="104">
        <f>H57</f>
        <v>0.15432098765432098</v>
      </c>
      <c r="BC57" s="104">
        <f>I57</f>
        <v>16.343727810650886</v>
      </c>
      <c r="BD57" s="104">
        <f>J57</f>
        <v>0</v>
      </c>
      <c r="BE57" s="104">
        <f>K57</f>
        <v>0</v>
      </c>
      <c r="BF57" s="104">
        <f>L57</f>
        <v>0</v>
      </c>
      <c r="BG57" s="104">
        <f>M57</f>
        <v>0</v>
      </c>
      <c r="BH57" s="104">
        <f>N57</f>
        <v>0</v>
      </c>
      <c r="BI57" s="104">
        <f>O57</f>
        <v>0</v>
      </c>
      <c r="BJ57" s="104">
        <f>P57</f>
        <v>0</v>
      </c>
      <c r="BK57" s="104">
        <f>Q57</f>
        <v>0</v>
      </c>
      <c r="BL57" s="104">
        <f>R57</f>
        <v>0</v>
      </c>
      <c r="BM57" s="104">
        <f>S57</f>
        <v>0</v>
      </c>
      <c r="BN57" s="104">
        <f>T57</f>
        <v>0</v>
      </c>
      <c r="BO57" s="104">
        <f>U57</f>
        <v>0</v>
      </c>
      <c r="BP57" s="104">
        <f>V57</f>
        <v>0</v>
      </c>
      <c r="BQ57" s="104">
        <f>W57</f>
        <v>0</v>
      </c>
      <c r="BR57" s="104">
        <f>X57</f>
        <v>0</v>
      </c>
      <c r="BS57" s="104">
        <f>Y57</f>
        <v>0</v>
      </c>
      <c r="BT57" s="105">
        <f>Z57</f>
        <v>0</v>
      </c>
      <c r="BU57" s="83">
        <f>LARGE($BA57:$BT57,BU$9)</f>
        <v>16.343727810650886</v>
      </c>
      <c r="BV57" s="84">
        <f>LARGE($BA57:$BT57,BV$9)</f>
        <v>0.15432098765432098</v>
      </c>
      <c r="BW57" s="84">
        <f>LARGE($BA57:$BT57,BW$9)</f>
        <v>0</v>
      </c>
      <c r="BX57" s="84">
        <f>LARGE($BA57:$BT57,BX$9)</f>
        <v>0</v>
      </c>
      <c r="BY57" s="84">
        <f>LARGE($BA57:$BT57,BY$9)</f>
        <v>0</v>
      </c>
      <c r="BZ57" s="84">
        <f>LARGE($BA57:$BT57,BZ$9)</f>
        <v>0</v>
      </c>
      <c r="CA57" s="84">
        <f>LARGE($BA57:$BT57,CA$9)</f>
        <v>0</v>
      </c>
      <c r="CB57" s="84">
        <f>LARGE($BA57:$BT57,CB$9)</f>
        <v>0</v>
      </c>
      <c r="CC57" s="84">
        <f>LARGE($BA57:$BT57,CC$9)</f>
        <v>0</v>
      </c>
      <c r="CD57" s="85">
        <f>LARGE($BA57:$BT57,CD$9)</f>
        <v>0</v>
      </c>
      <c r="CE57" s="275" t="str">
        <f>IF(COUNTIF(BZ57:CD57,0)=0,"Sì","NO!")</f>
        <v>NO!</v>
      </c>
      <c r="CG57" s="276" t="str">
        <f>C57&amp;" - "&amp;AD57</f>
        <v>1400-1599 - 2</v>
      </c>
    </row>
    <row r="58" spans="1:85">
      <c r="A58" s="29">
        <f>A57+1</f>
        <v>49</v>
      </c>
      <c r="B58" s="178" t="s">
        <v>250</v>
      </c>
      <c r="C58" s="30" t="str">
        <f>VLOOKUP(E58,Fasce!$A$3:$B$8,2)</f>
        <v>1600-1799</v>
      </c>
      <c r="D58" s="158">
        <f>IF(C58="--","",COUNTIF($C$10:$C58,C58))</f>
        <v>16</v>
      </c>
      <c r="E58" s="4">
        <f>VLOOKUP(B58,Anagrafica!$B$2:$D$64,3,FALSE)</f>
        <v>1632</v>
      </c>
      <c r="F58" s="364">
        <f>IF(B58&lt;&gt;"",AF58,"")</f>
        <v>15.286396376652787</v>
      </c>
      <c r="G58" s="395"/>
      <c r="H58" s="417">
        <v>5.4272839506172836</v>
      </c>
      <c r="I58" s="417">
        <v>9.8591124260355034</v>
      </c>
      <c r="J58" s="266"/>
      <c r="K58" s="266"/>
      <c r="L58" s="266"/>
      <c r="M58" s="266"/>
      <c r="N58" s="266"/>
      <c r="O58" s="266"/>
      <c r="P58" s="361"/>
      <c r="Q58" s="267"/>
      <c r="R58" s="266"/>
      <c r="S58" s="266"/>
      <c r="T58" s="266"/>
      <c r="U58" s="266"/>
      <c r="V58" s="266"/>
      <c r="W58" s="266"/>
      <c r="X58" s="266"/>
      <c r="Y58" s="266"/>
      <c r="Z58" s="270"/>
      <c r="AA58" s="368">
        <f>SUM(G58:Z58)</f>
        <v>15.286396376652787</v>
      </c>
      <c r="AB58" s="369">
        <f>AF58</f>
        <v>15.286396376652787</v>
      </c>
      <c r="AC58" s="370">
        <f>AH58</f>
        <v>15.286396376652787</v>
      </c>
      <c r="AD58" s="169">
        <f>COUNTA(G58:Z58)</f>
        <v>2</v>
      </c>
      <c r="AE58" s="2"/>
      <c r="AF58" s="164">
        <f>SUM(AT58:AX58)</f>
        <v>15.286396376652787</v>
      </c>
      <c r="AG58" s="166" t="str">
        <f>IF(COUNTIF(AT58:AX58,0)=0,"OK","NO!")</f>
        <v>NO!</v>
      </c>
      <c r="AH58" s="164">
        <f>SUM(BU58:CD58)</f>
        <v>15.286396376652787</v>
      </c>
      <c r="AI58" s="166" t="str">
        <f>IF(COUNTIF(BU58:CD58,0)=0,"OK","NO!")</f>
        <v>NO!</v>
      </c>
      <c r="AJ58" s="133">
        <f>G58</f>
        <v>0</v>
      </c>
      <c r="AK58" s="134">
        <f>H58</f>
        <v>5.4272839506172836</v>
      </c>
      <c r="AL58" s="134">
        <f>I58</f>
        <v>9.8591124260355034</v>
      </c>
      <c r="AM58" s="134">
        <f>J58</f>
        <v>0</v>
      </c>
      <c r="AN58" s="134">
        <f>K58</f>
        <v>0</v>
      </c>
      <c r="AO58" s="134">
        <f>L58</f>
        <v>0</v>
      </c>
      <c r="AP58" s="134">
        <f>M58</f>
        <v>0</v>
      </c>
      <c r="AQ58" s="134">
        <f>N58</f>
        <v>0</v>
      </c>
      <c r="AR58" s="134">
        <f>O58</f>
        <v>0</v>
      </c>
      <c r="AS58" s="135">
        <f>P58</f>
        <v>0</v>
      </c>
      <c r="AT58" s="56">
        <f>LARGE($AJ58:$AS58,AT$9)</f>
        <v>9.8591124260355034</v>
      </c>
      <c r="AU58" s="57">
        <f>LARGE($AJ58:$AS58,AU$9)</f>
        <v>5.4272839506172836</v>
      </c>
      <c r="AV58" s="57">
        <f>LARGE($AJ58:$AS58,AV$9)</f>
        <v>0</v>
      </c>
      <c r="AW58" s="57">
        <f>LARGE($AJ58:$AS58,AW$9)</f>
        <v>0</v>
      </c>
      <c r="AX58" s="58">
        <f>LARGE($AJ58:$AS58,AX$9)</f>
        <v>0</v>
      </c>
      <c r="AY58" s="274" t="str">
        <f>IF(COUNTIF(AT58:AX58,0)=0,"Sì","NO!")</f>
        <v>NO!</v>
      </c>
      <c r="BA58" s="93">
        <f>G58</f>
        <v>0</v>
      </c>
      <c r="BB58" s="104">
        <f>H58</f>
        <v>5.4272839506172836</v>
      </c>
      <c r="BC58" s="104">
        <f>I58</f>
        <v>9.8591124260355034</v>
      </c>
      <c r="BD58" s="104">
        <f>J58</f>
        <v>0</v>
      </c>
      <c r="BE58" s="104">
        <f>K58</f>
        <v>0</v>
      </c>
      <c r="BF58" s="104">
        <f>L58</f>
        <v>0</v>
      </c>
      <c r="BG58" s="104">
        <f>M58</f>
        <v>0</v>
      </c>
      <c r="BH58" s="104">
        <f>N58</f>
        <v>0</v>
      </c>
      <c r="BI58" s="104">
        <f>O58</f>
        <v>0</v>
      </c>
      <c r="BJ58" s="104">
        <f>P58</f>
        <v>0</v>
      </c>
      <c r="BK58" s="104">
        <f>Q58</f>
        <v>0</v>
      </c>
      <c r="BL58" s="104">
        <f>R58</f>
        <v>0</v>
      </c>
      <c r="BM58" s="104">
        <f>S58</f>
        <v>0</v>
      </c>
      <c r="BN58" s="104">
        <f>T58</f>
        <v>0</v>
      </c>
      <c r="BO58" s="104">
        <f>U58</f>
        <v>0</v>
      </c>
      <c r="BP58" s="104">
        <f>V58</f>
        <v>0</v>
      </c>
      <c r="BQ58" s="104">
        <f>W58</f>
        <v>0</v>
      </c>
      <c r="BR58" s="104">
        <f>X58</f>
        <v>0</v>
      </c>
      <c r="BS58" s="104">
        <f>Y58</f>
        <v>0</v>
      </c>
      <c r="BT58" s="105">
        <f>Z58</f>
        <v>0</v>
      </c>
      <c r="BU58" s="83">
        <f>LARGE($BA58:$BT58,BU$9)</f>
        <v>9.8591124260355034</v>
      </c>
      <c r="BV58" s="84">
        <f>LARGE($BA58:$BT58,BV$9)</f>
        <v>5.4272839506172836</v>
      </c>
      <c r="BW58" s="84">
        <f>LARGE($BA58:$BT58,BW$9)</f>
        <v>0</v>
      </c>
      <c r="BX58" s="84">
        <f>LARGE($BA58:$BT58,BX$9)</f>
        <v>0</v>
      </c>
      <c r="BY58" s="84">
        <f>LARGE($BA58:$BT58,BY$9)</f>
        <v>0</v>
      </c>
      <c r="BZ58" s="84">
        <f>LARGE($BA58:$BT58,BZ$9)</f>
        <v>0</v>
      </c>
      <c r="CA58" s="84">
        <f>LARGE($BA58:$BT58,CA$9)</f>
        <v>0</v>
      </c>
      <c r="CB58" s="84">
        <f>LARGE($BA58:$BT58,CB$9)</f>
        <v>0</v>
      </c>
      <c r="CC58" s="84">
        <f>LARGE($BA58:$BT58,CC$9)</f>
        <v>0</v>
      </c>
      <c r="CD58" s="85">
        <f>LARGE($BA58:$BT58,CD$9)</f>
        <v>0</v>
      </c>
      <c r="CE58" s="275" t="str">
        <f>IF(COUNTIF(BZ58:CD58,0)=0,"Sì","NO!")</f>
        <v>NO!</v>
      </c>
      <c r="CG58" s="276" t="str">
        <f>C58&amp;" - "&amp;AD58</f>
        <v>1600-1799 - 2</v>
      </c>
    </row>
    <row r="59" spans="1:85">
      <c r="A59" s="29">
        <f>A58+1</f>
        <v>50</v>
      </c>
      <c r="B59" s="178" t="s">
        <v>282</v>
      </c>
      <c r="C59" s="30" t="str">
        <f>VLOOKUP(E59,Fasce!$A$3:$B$8,2)</f>
        <v>1600-1799</v>
      </c>
      <c r="D59" s="158">
        <f>IF(C59="--","",COUNTIF($C$10:$C59,C59))</f>
        <v>17</v>
      </c>
      <c r="E59" s="4">
        <f>VLOOKUP(B59,Anagrafica!$B$2:$D$64,3,FALSE)</f>
        <v>1679</v>
      </c>
      <c r="F59" s="364">
        <f>IF(B59&lt;&gt;"",AF59,"")</f>
        <v>14.895555555555555</v>
      </c>
      <c r="G59" s="269"/>
      <c r="H59" s="266"/>
      <c r="I59" s="266"/>
      <c r="J59" s="266"/>
      <c r="K59" s="266">
        <v>14.895555555555555</v>
      </c>
      <c r="L59" s="266"/>
      <c r="M59" s="266"/>
      <c r="N59" s="266"/>
      <c r="O59" s="266"/>
      <c r="P59" s="361"/>
      <c r="Q59" s="267"/>
      <c r="R59" s="266"/>
      <c r="S59" s="266"/>
      <c r="T59" s="266"/>
      <c r="U59" s="266"/>
      <c r="V59" s="266"/>
      <c r="W59" s="266"/>
      <c r="X59" s="266"/>
      <c r="Y59" s="266"/>
      <c r="Z59" s="270"/>
      <c r="AA59" s="368">
        <f>SUM(G59:Z59)</f>
        <v>14.895555555555555</v>
      </c>
      <c r="AB59" s="369">
        <f>AF59</f>
        <v>14.895555555555555</v>
      </c>
      <c r="AC59" s="370">
        <f>AH59</f>
        <v>14.895555555555555</v>
      </c>
      <c r="AD59" s="169">
        <f>COUNTA(G59:Z59)</f>
        <v>1</v>
      </c>
      <c r="AE59" s="2"/>
      <c r="AF59" s="164">
        <f>SUM(AT59:AX59)</f>
        <v>14.895555555555555</v>
      </c>
      <c r="AG59" s="166" t="str">
        <f>IF(COUNTIF(AT59:AX59,0)=0,"OK","NO!")</f>
        <v>NO!</v>
      </c>
      <c r="AH59" s="164">
        <f>SUM(BU59:CD59)</f>
        <v>14.895555555555555</v>
      </c>
      <c r="AI59" s="166" t="str">
        <f>IF(COUNTIF(BU59:CD59,0)=0,"OK","NO!")</f>
        <v>NO!</v>
      </c>
      <c r="AJ59" s="133">
        <f>G59</f>
        <v>0</v>
      </c>
      <c r="AK59" s="134">
        <f>H59</f>
        <v>0</v>
      </c>
      <c r="AL59" s="134">
        <f>I59</f>
        <v>0</v>
      </c>
      <c r="AM59" s="134">
        <f>J59</f>
        <v>0</v>
      </c>
      <c r="AN59" s="134">
        <f>K59</f>
        <v>14.895555555555555</v>
      </c>
      <c r="AO59" s="134">
        <f>L59</f>
        <v>0</v>
      </c>
      <c r="AP59" s="134">
        <f>M59</f>
        <v>0</v>
      </c>
      <c r="AQ59" s="134">
        <f>N59</f>
        <v>0</v>
      </c>
      <c r="AR59" s="134">
        <f>O59</f>
        <v>0</v>
      </c>
      <c r="AS59" s="135">
        <f>P59</f>
        <v>0</v>
      </c>
      <c r="AT59" s="56">
        <f>LARGE($AJ59:$AS59,AT$9)</f>
        <v>14.895555555555555</v>
      </c>
      <c r="AU59" s="57">
        <f>LARGE($AJ59:$AS59,AU$9)</f>
        <v>0</v>
      </c>
      <c r="AV59" s="57">
        <f>LARGE($AJ59:$AS59,AV$9)</f>
        <v>0</v>
      </c>
      <c r="AW59" s="57">
        <f>LARGE($AJ59:$AS59,AW$9)</f>
        <v>0</v>
      </c>
      <c r="AX59" s="58">
        <f>LARGE($AJ59:$AS59,AX$9)</f>
        <v>0</v>
      </c>
      <c r="AY59" s="274" t="str">
        <f>IF(COUNTIF(AT59:AX59,0)=0,"Sì","NO!")</f>
        <v>NO!</v>
      </c>
      <c r="BA59" s="93">
        <f>G59</f>
        <v>0</v>
      </c>
      <c r="BB59" s="104">
        <f>H59</f>
        <v>0</v>
      </c>
      <c r="BC59" s="104">
        <f>I59</f>
        <v>0</v>
      </c>
      <c r="BD59" s="104">
        <f>J59</f>
        <v>0</v>
      </c>
      <c r="BE59" s="104">
        <f>K59</f>
        <v>14.895555555555555</v>
      </c>
      <c r="BF59" s="104">
        <f>L59</f>
        <v>0</v>
      </c>
      <c r="BG59" s="104">
        <f>M59</f>
        <v>0</v>
      </c>
      <c r="BH59" s="104">
        <f>N59</f>
        <v>0</v>
      </c>
      <c r="BI59" s="104">
        <f>O59</f>
        <v>0</v>
      </c>
      <c r="BJ59" s="104">
        <f>P59</f>
        <v>0</v>
      </c>
      <c r="BK59" s="104">
        <f>Q59</f>
        <v>0</v>
      </c>
      <c r="BL59" s="104">
        <f>R59</f>
        <v>0</v>
      </c>
      <c r="BM59" s="104">
        <f>S59</f>
        <v>0</v>
      </c>
      <c r="BN59" s="104">
        <f>T59</f>
        <v>0</v>
      </c>
      <c r="BO59" s="104">
        <f>U59</f>
        <v>0</v>
      </c>
      <c r="BP59" s="104">
        <f>V59</f>
        <v>0</v>
      </c>
      <c r="BQ59" s="104">
        <f>W59</f>
        <v>0</v>
      </c>
      <c r="BR59" s="104">
        <f>X59</f>
        <v>0</v>
      </c>
      <c r="BS59" s="104">
        <f>Y59</f>
        <v>0</v>
      </c>
      <c r="BT59" s="105">
        <f>Z59</f>
        <v>0</v>
      </c>
      <c r="BU59" s="83">
        <f>LARGE($BA59:$BT59,BU$9)</f>
        <v>14.895555555555555</v>
      </c>
      <c r="BV59" s="84">
        <f>LARGE($BA59:$BT59,BV$9)</f>
        <v>0</v>
      </c>
      <c r="BW59" s="84">
        <f>LARGE($BA59:$BT59,BW$9)</f>
        <v>0</v>
      </c>
      <c r="BX59" s="84">
        <f>LARGE($BA59:$BT59,BX$9)</f>
        <v>0</v>
      </c>
      <c r="BY59" s="84">
        <f>LARGE($BA59:$BT59,BY$9)</f>
        <v>0</v>
      </c>
      <c r="BZ59" s="84">
        <f>LARGE($BA59:$BT59,BZ$9)</f>
        <v>0</v>
      </c>
      <c r="CA59" s="84">
        <f>LARGE($BA59:$BT59,CA$9)</f>
        <v>0</v>
      </c>
      <c r="CB59" s="84">
        <f>LARGE($BA59:$BT59,CB$9)</f>
        <v>0</v>
      </c>
      <c r="CC59" s="84">
        <f>LARGE($BA59:$BT59,CC$9)</f>
        <v>0</v>
      </c>
      <c r="CD59" s="85">
        <f>LARGE($BA59:$BT59,CD$9)</f>
        <v>0</v>
      </c>
      <c r="CE59" s="275" t="str">
        <f>IF(COUNTIF(BZ59:CD59,0)=0,"Sì","NO!")</f>
        <v>NO!</v>
      </c>
      <c r="CG59" s="276" t="str">
        <f>C59&amp;" - "&amp;AD59</f>
        <v>1600-1799 - 1</v>
      </c>
    </row>
    <row r="60" spans="1:85">
      <c r="A60" s="29">
        <f>A59+1</f>
        <v>51</v>
      </c>
      <c r="B60" s="178" t="s">
        <v>270</v>
      </c>
      <c r="C60" s="30" t="str">
        <f>VLOOKUP(E60,Fasce!$A$3:$B$8,2)</f>
        <v>1400-1599</v>
      </c>
      <c r="D60" s="158">
        <f>IF(C60="--","",COUNTIF($C$10:$C60,C60))</f>
        <v>9</v>
      </c>
      <c r="E60" s="4">
        <f>VLOOKUP(B60,Anagrafica!$B$2:$D$64,3,FALSE)</f>
        <v>1413</v>
      </c>
      <c r="F60" s="364">
        <f>IF(B60&lt;&gt;"",AF60,"")</f>
        <v>11.182721893491124</v>
      </c>
      <c r="G60" s="395"/>
      <c r="H60" s="266"/>
      <c r="I60" s="266">
        <v>11.182721893491124</v>
      </c>
      <c r="J60" s="266"/>
      <c r="K60" s="266"/>
      <c r="L60" s="266"/>
      <c r="M60" s="266"/>
      <c r="N60" s="266"/>
      <c r="O60" s="266"/>
      <c r="P60" s="361"/>
      <c r="Q60" s="267"/>
      <c r="R60" s="266"/>
      <c r="S60" s="266"/>
      <c r="T60" s="266"/>
      <c r="U60" s="266"/>
      <c r="V60" s="266"/>
      <c r="W60" s="266"/>
      <c r="X60" s="266"/>
      <c r="Y60" s="266"/>
      <c r="Z60" s="270"/>
      <c r="AA60" s="368">
        <f>SUM(G60:Z60)</f>
        <v>11.182721893491124</v>
      </c>
      <c r="AB60" s="369">
        <f>AF60</f>
        <v>11.182721893491124</v>
      </c>
      <c r="AC60" s="370">
        <f>AH60</f>
        <v>11.182721893491124</v>
      </c>
      <c r="AD60" s="169">
        <f>COUNTA(G60:Z60)</f>
        <v>1</v>
      </c>
      <c r="AE60" s="2"/>
      <c r="AF60" s="164">
        <f>SUM(AT60:AX60)</f>
        <v>11.182721893491124</v>
      </c>
      <c r="AG60" s="166" t="str">
        <f>IF(COUNTIF(AT60:AX60,0)=0,"OK","NO!")</f>
        <v>NO!</v>
      </c>
      <c r="AH60" s="164">
        <f>SUM(BU60:CD60)</f>
        <v>11.182721893491124</v>
      </c>
      <c r="AI60" s="166" t="str">
        <f>IF(COUNTIF(BU60:CD60,0)=0,"OK","NO!")</f>
        <v>NO!</v>
      </c>
      <c r="AJ60" s="133">
        <f>G60</f>
        <v>0</v>
      </c>
      <c r="AK60" s="134">
        <f>H60</f>
        <v>0</v>
      </c>
      <c r="AL60" s="134">
        <f>I60</f>
        <v>11.182721893491124</v>
      </c>
      <c r="AM60" s="134">
        <f>J60</f>
        <v>0</v>
      </c>
      <c r="AN60" s="134">
        <f>K60</f>
        <v>0</v>
      </c>
      <c r="AO60" s="134">
        <f>L60</f>
        <v>0</v>
      </c>
      <c r="AP60" s="134">
        <f>M60</f>
        <v>0</v>
      </c>
      <c r="AQ60" s="134">
        <f>N60</f>
        <v>0</v>
      </c>
      <c r="AR60" s="134">
        <f>O60</f>
        <v>0</v>
      </c>
      <c r="AS60" s="135">
        <f>P60</f>
        <v>0</v>
      </c>
      <c r="AT60" s="56">
        <f>LARGE($AJ60:$AS60,AT$9)</f>
        <v>11.182721893491124</v>
      </c>
      <c r="AU60" s="57">
        <f>LARGE($AJ60:$AS60,AU$9)</f>
        <v>0</v>
      </c>
      <c r="AV60" s="57">
        <f>LARGE($AJ60:$AS60,AV$9)</f>
        <v>0</v>
      </c>
      <c r="AW60" s="57">
        <f>LARGE($AJ60:$AS60,AW$9)</f>
        <v>0</v>
      </c>
      <c r="AX60" s="58">
        <f>LARGE($AJ60:$AS60,AX$9)</f>
        <v>0</v>
      </c>
      <c r="AY60" s="274" t="str">
        <f>IF(COUNTIF(AT60:AX60,0)=0,"Sì","NO!")</f>
        <v>NO!</v>
      </c>
      <c r="BA60" s="93">
        <f>G60</f>
        <v>0</v>
      </c>
      <c r="BB60" s="104">
        <f>H60</f>
        <v>0</v>
      </c>
      <c r="BC60" s="104">
        <f>I60</f>
        <v>11.182721893491124</v>
      </c>
      <c r="BD60" s="104">
        <f>J60</f>
        <v>0</v>
      </c>
      <c r="BE60" s="104">
        <f>K60</f>
        <v>0</v>
      </c>
      <c r="BF60" s="104">
        <f>L60</f>
        <v>0</v>
      </c>
      <c r="BG60" s="104">
        <f>M60</f>
        <v>0</v>
      </c>
      <c r="BH60" s="104">
        <f>N60</f>
        <v>0</v>
      </c>
      <c r="BI60" s="104">
        <f>O60</f>
        <v>0</v>
      </c>
      <c r="BJ60" s="104">
        <f>P60</f>
        <v>0</v>
      </c>
      <c r="BK60" s="104">
        <f>Q60</f>
        <v>0</v>
      </c>
      <c r="BL60" s="104">
        <f>R60</f>
        <v>0</v>
      </c>
      <c r="BM60" s="104">
        <f>S60</f>
        <v>0</v>
      </c>
      <c r="BN60" s="104">
        <f>T60</f>
        <v>0</v>
      </c>
      <c r="BO60" s="104">
        <f>U60</f>
        <v>0</v>
      </c>
      <c r="BP60" s="104">
        <f>V60</f>
        <v>0</v>
      </c>
      <c r="BQ60" s="104">
        <f>W60</f>
        <v>0</v>
      </c>
      <c r="BR60" s="104">
        <f>X60</f>
        <v>0</v>
      </c>
      <c r="BS60" s="104">
        <f>Y60</f>
        <v>0</v>
      </c>
      <c r="BT60" s="105">
        <f>Z60</f>
        <v>0</v>
      </c>
      <c r="BU60" s="83">
        <f>LARGE($BA60:$BT60,BU$9)</f>
        <v>11.182721893491124</v>
      </c>
      <c r="BV60" s="84">
        <f>LARGE($BA60:$BT60,BV$9)</f>
        <v>0</v>
      </c>
      <c r="BW60" s="84">
        <f>LARGE($BA60:$BT60,BW$9)</f>
        <v>0</v>
      </c>
      <c r="BX60" s="84">
        <f>LARGE($BA60:$BT60,BX$9)</f>
        <v>0</v>
      </c>
      <c r="BY60" s="84">
        <f>LARGE($BA60:$BT60,BY$9)</f>
        <v>0</v>
      </c>
      <c r="BZ60" s="84">
        <f>LARGE($BA60:$BT60,BZ$9)</f>
        <v>0</v>
      </c>
      <c r="CA60" s="84">
        <f>LARGE($BA60:$BT60,CA$9)</f>
        <v>0</v>
      </c>
      <c r="CB60" s="84">
        <f>LARGE($BA60:$BT60,CB$9)</f>
        <v>0</v>
      </c>
      <c r="CC60" s="84">
        <f>LARGE($BA60:$BT60,CC$9)</f>
        <v>0</v>
      </c>
      <c r="CD60" s="85">
        <f>LARGE($BA60:$BT60,CD$9)</f>
        <v>0</v>
      </c>
      <c r="CE60" s="275" t="str">
        <f>IF(COUNTIF(BZ60:CD60,0)=0,"Sì","NO!")</f>
        <v>NO!</v>
      </c>
      <c r="CG60" s="276" t="str">
        <f>C60&amp;" - "&amp;AD60</f>
        <v>1400-1599 - 1</v>
      </c>
    </row>
    <row r="61" spans="1:85">
      <c r="A61" s="29">
        <f>A60+1</f>
        <v>52</v>
      </c>
      <c r="B61" s="178" t="s">
        <v>248</v>
      </c>
      <c r="C61" s="30" t="str">
        <f>VLOOKUP(E61,Fasce!$A$3:$B$8,2)</f>
        <v>1600-1799</v>
      </c>
      <c r="D61" s="158">
        <f>IF(C61="--","",COUNTIF($C$10:$C61,C61))</f>
        <v>18</v>
      </c>
      <c r="E61" s="4">
        <f>VLOOKUP(B61,Anagrafica!$B$2:$D$64,3,FALSE)</f>
        <v>1652</v>
      </c>
      <c r="F61" s="364">
        <f>IF(B61&lt;&gt;"",AF61,"")</f>
        <v>11.148888888888889</v>
      </c>
      <c r="G61" s="395"/>
      <c r="H61" s="266">
        <v>11.148888888888889</v>
      </c>
      <c r="I61" s="266"/>
      <c r="J61" s="266"/>
      <c r="K61" s="266"/>
      <c r="L61" s="266"/>
      <c r="M61" s="266"/>
      <c r="N61" s="266"/>
      <c r="O61" s="266"/>
      <c r="P61" s="361"/>
      <c r="Q61" s="267"/>
      <c r="R61" s="266"/>
      <c r="S61" s="266"/>
      <c r="T61" s="266"/>
      <c r="U61" s="266"/>
      <c r="V61" s="266"/>
      <c r="W61" s="266"/>
      <c r="X61" s="266"/>
      <c r="Y61" s="266"/>
      <c r="Z61" s="270"/>
      <c r="AA61" s="368">
        <f>SUM(G61:Z61)</f>
        <v>11.148888888888889</v>
      </c>
      <c r="AB61" s="369">
        <f>AF61</f>
        <v>11.148888888888889</v>
      </c>
      <c r="AC61" s="370">
        <f>AH61</f>
        <v>11.148888888888889</v>
      </c>
      <c r="AD61" s="169">
        <f>COUNTA(G61:Z61)</f>
        <v>1</v>
      </c>
      <c r="AE61" s="2"/>
      <c r="AF61" s="164">
        <f>SUM(AT61:AX61)</f>
        <v>11.148888888888889</v>
      </c>
      <c r="AG61" s="166" t="str">
        <f>IF(COUNTIF(AT61:AX61,0)=0,"OK","NO!")</f>
        <v>NO!</v>
      </c>
      <c r="AH61" s="164">
        <f>SUM(BU61:CD61)</f>
        <v>11.148888888888889</v>
      </c>
      <c r="AI61" s="166" t="str">
        <f>IF(COUNTIF(BU61:CD61,0)=0,"OK","NO!")</f>
        <v>NO!</v>
      </c>
      <c r="AJ61" s="133">
        <f>G61</f>
        <v>0</v>
      </c>
      <c r="AK61" s="134">
        <f>H61</f>
        <v>11.148888888888889</v>
      </c>
      <c r="AL61" s="134">
        <f>I61</f>
        <v>0</v>
      </c>
      <c r="AM61" s="134">
        <f>J61</f>
        <v>0</v>
      </c>
      <c r="AN61" s="134">
        <f>K61</f>
        <v>0</v>
      </c>
      <c r="AO61" s="134">
        <f>L61</f>
        <v>0</v>
      </c>
      <c r="AP61" s="134">
        <f>M61</f>
        <v>0</v>
      </c>
      <c r="AQ61" s="134">
        <f>N61</f>
        <v>0</v>
      </c>
      <c r="AR61" s="134">
        <f>O61</f>
        <v>0</v>
      </c>
      <c r="AS61" s="135">
        <f>P61</f>
        <v>0</v>
      </c>
      <c r="AT61" s="56">
        <f>LARGE($AJ61:$AS61,AT$9)</f>
        <v>11.148888888888889</v>
      </c>
      <c r="AU61" s="57">
        <f>LARGE($AJ61:$AS61,AU$9)</f>
        <v>0</v>
      </c>
      <c r="AV61" s="57">
        <f>LARGE($AJ61:$AS61,AV$9)</f>
        <v>0</v>
      </c>
      <c r="AW61" s="57">
        <f>LARGE($AJ61:$AS61,AW$9)</f>
        <v>0</v>
      </c>
      <c r="AX61" s="58">
        <f>LARGE($AJ61:$AS61,AX$9)</f>
        <v>0</v>
      </c>
      <c r="AY61" s="274" t="str">
        <f>IF(COUNTIF(AT61:AX61,0)=0,"Sì","NO!")</f>
        <v>NO!</v>
      </c>
      <c r="BA61" s="93">
        <f>G61</f>
        <v>0</v>
      </c>
      <c r="BB61" s="104">
        <f>H61</f>
        <v>11.148888888888889</v>
      </c>
      <c r="BC61" s="104">
        <f>I61</f>
        <v>0</v>
      </c>
      <c r="BD61" s="104">
        <f>J61</f>
        <v>0</v>
      </c>
      <c r="BE61" s="104">
        <f>K61</f>
        <v>0</v>
      </c>
      <c r="BF61" s="104">
        <f>L61</f>
        <v>0</v>
      </c>
      <c r="BG61" s="104">
        <f>M61</f>
        <v>0</v>
      </c>
      <c r="BH61" s="104">
        <f>N61</f>
        <v>0</v>
      </c>
      <c r="BI61" s="104">
        <f>O61</f>
        <v>0</v>
      </c>
      <c r="BJ61" s="104">
        <f>P61</f>
        <v>0</v>
      </c>
      <c r="BK61" s="104">
        <f>Q61</f>
        <v>0</v>
      </c>
      <c r="BL61" s="104">
        <f>R61</f>
        <v>0</v>
      </c>
      <c r="BM61" s="104">
        <f>S61</f>
        <v>0</v>
      </c>
      <c r="BN61" s="104">
        <f>T61</f>
        <v>0</v>
      </c>
      <c r="BO61" s="104">
        <f>U61</f>
        <v>0</v>
      </c>
      <c r="BP61" s="104">
        <f>V61</f>
        <v>0</v>
      </c>
      <c r="BQ61" s="104">
        <f>W61</f>
        <v>0</v>
      </c>
      <c r="BR61" s="104">
        <f>X61</f>
        <v>0</v>
      </c>
      <c r="BS61" s="104">
        <f>Y61</f>
        <v>0</v>
      </c>
      <c r="BT61" s="105">
        <f>Z61</f>
        <v>0</v>
      </c>
      <c r="BU61" s="83">
        <f>LARGE($BA61:$BT61,BU$9)</f>
        <v>11.148888888888889</v>
      </c>
      <c r="BV61" s="84">
        <f>LARGE($BA61:$BT61,BV$9)</f>
        <v>0</v>
      </c>
      <c r="BW61" s="84">
        <f>LARGE($BA61:$BT61,BW$9)</f>
        <v>0</v>
      </c>
      <c r="BX61" s="84">
        <f>LARGE($BA61:$BT61,BX$9)</f>
        <v>0</v>
      </c>
      <c r="BY61" s="84">
        <f>LARGE($BA61:$BT61,BY$9)</f>
        <v>0</v>
      </c>
      <c r="BZ61" s="84">
        <f>LARGE($BA61:$BT61,BZ$9)</f>
        <v>0</v>
      </c>
      <c r="CA61" s="84">
        <f>LARGE($BA61:$BT61,CA$9)</f>
        <v>0</v>
      </c>
      <c r="CB61" s="84">
        <f>LARGE($BA61:$BT61,CB$9)</f>
        <v>0</v>
      </c>
      <c r="CC61" s="84">
        <f>LARGE($BA61:$BT61,CC$9)</f>
        <v>0</v>
      </c>
      <c r="CD61" s="85">
        <f>LARGE($BA61:$BT61,CD$9)</f>
        <v>0</v>
      </c>
      <c r="CE61" s="275" t="str">
        <f>IF(COUNTIF(BZ61:CD61,0)=0,"Sì","NO!")</f>
        <v>NO!</v>
      </c>
      <c r="CG61" s="276" t="str">
        <f>C61&amp;" - "&amp;AD61</f>
        <v>1600-1799 - 1</v>
      </c>
    </row>
    <row r="62" spans="1:85">
      <c r="A62" s="29">
        <f>A61+1</f>
        <v>53</v>
      </c>
      <c r="B62" s="178" t="s">
        <v>266</v>
      </c>
      <c r="C62" s="30" t="str">
        <f>VLOOKUP(E62,Fasce!$A$3:$B$8,2)</f>
        <v>Under 1400</v>
      </c>
      <c r="D62" s="158">
        <f>IF(C62="--","",COUNTIF($C$10:$C62,C62))</f>
        <v>6</v>
      </c>
      <c r="E62" s="4">
        <f>VLOOKUP(B62,Anagrafica!$B$2:$D$64,3,FALSE)</f>
        <v>1399</v>
      </c>
      <c r="F62" s="364">
        <f>IF(B62&lt;&gt;"",AF62,"")</f>
        <v>9.3634319526627223</v>
      </c>
      <c r="G62" s="395"/>
      <c r="H62" s="266"/>
      <c r="I62" s="266">
        <v>9.3634319526627223</v>
      </c>
      <c r="J62" s="266"/>
      <c r="K62" s="266"/>
      <c r="L62" s="266"/>
      <c r="M62" s="266"/>
      <c r="N62" s="266"/>
      <c r="O62" s="266"/>
      <c r="P62" s="361"/>
      <c r="Q62" s="267"/>
      <c r="R62" s="266"/>
      <c r="S62" s="266"/>
      <c r="T62" s="266"/>
      <c r="U62" s="266"/>
      <c r="V62" s="266"/>
      <c r="W62" s="266"/>
      <c r="X62" s="266"/>
      <c r="Y62" s="266"/>
      <c r="Z62" s="270"/>
      <c r="AA62" s="368">
        <f>SUM(G62:Z62)</f>
        <v>9.3634319526627223</v>
      </c>
      <c r="AB62" s="369">
        <f>AF62</f>
        <v>9.3634319526627223</v>
      </c>
      <c r="AC62" s="370">
        <f>AH62</f>
        <v>9.3634319526627223</v>
      </c>
      <c r="AD62" s="169">
        <f>COUNTA(G62:Z62)</f>
        <v>1</v>
      </c>
      <c r="AE62" s="2"/>
      <c r="AF62" s="164">
        <f>SUM(AT62:AX62)</f>
        <v>9.3634319526627223</v>
      </c>
      <c r="AG62" s="166" t="str">
        <f>IF(COUNTIF(AT62:AX62,0)=0,"OK","NO!")</f>
        <v>NO!</v>
      </c>
      <c r="AH62" s="164">
        <f>SUM(BU62:CD62)</f>
        <v>9.3634319526627223</v>
      </c>
      <c r="AI62" s="166" t="str">
        <f>IF(COUNTIF(BU62:CD62,0)=0,"OK","NO!")</f>
        <v>NO!</v>
      </c>
      <c r="AJ62" s="133">
        <f>G62</f>
        <v>0</v>
      </c>
      <c r="AK62" s="134">
        <f>H62</f>
        <v>0</v>
      </c>
      <c r="AL62" s="134">
        <f>I62</f>
        <v>9.3634319526627223</v>
      </c>
      <c r="AM62" s="134">
        <f>J62</f>
        <v>0</v>
      </c>
      <c r="AN62" s="134">
        <f>K62</f>
        <v>0</v>
      </c>
      <c r="AO62" s="134">
        <f>L62</f>
        <v>0</v>
      </c>
      <c r="AP62" s="134">
        <f>M62</f>
        <v>0</v>
      </c>
      <c r="AQ62" s="134">
        <f>N62</f>
        <v>0</v>
      </c>
      <c r="AR62" s="134">
        <f>O62</f>
        <v>0</v>
      </c>
      <c r="AS62" s="135">
        <f>P62</f>
        <v>0</v>
      </c>
      <c r="AT62" s="56">
        <f>LARGE($AJ62:$AS62,AT$9)</f>
        <v>9.3634319526627223</v>
      </c>
      <c r="AU62" s="57">
        <f>LARGE($AJ62:$AS62,AU$9)</f>
        <v>0</v>
      </c>
      <c r="AV62" s="57">
        <f>LARGE($AJ62:$AS62,AV$9)</f>
        <v>0</v>
      </c>
      <c r="AW62" s="57">
        <f>LARGE($AJ62:$AS62,AW$9)</f>
        <v>0</v>
      </c>
      <c r="AX62" s="58">
        <f>LARGE($AJ62:$AS62,AX$9)</f>
        <v>0</v>
      </c>
      <c r="AY62" s="274" t="str">
        <f>IF(COUNTIF(AT62:AX62,0)=0,"Sì","NO!")</f>
        <v>NO!</v>
      </c>
      <c r="BA62" s="93">
        <f>G62</f>
        <v>0</v>
      </c>
      <c r="BB62" s="104">
        <f>H62</f>
        <v>0</v>
      </c>
      <c r="BC62" s="104">
        <f>I62</f>
        <v>9.3634319526627223</v>
      </c>
      <c r="BD62" s="104">
        <f>J62</f>
        <v>0</v>
      </c>
      <c r="BE62" s="104">
        <f>K62</f>
        <v>0</v>
      </c>
      <c r="BF62" s="104">
        <f>L62</f>
        <v>0</v>
      </c>
      <c r="BG62" s="104">
        <f>M62</f>
        <v>0</v>
      </c>
      <c r="BH62" s="104">
        <f>N62</f>
        <v>0</v>
      </c>
      <c r="BI62" s="104">
        <f>O62</f>
        <v>0</v>
      </c>
      <c r="BJ62" s="104">
        <f>P62</f>
        <v>0</v>
      </c>
      <c r="BK62" s="104">
        <f>Q62</f>
        <v>0</v>
      </c>
      <c r="BL62" s="104">
        <f>R62</f>
        <v>0</v>
      </c>
      <c r="BM62" s="104">
        <f>S62</f>
        <v>0</v>
      </c>
      <c r="BN62" s="104">
        <f>T62</f>
        <v>0</v>
      </c>
      <c r="BO62" s="104">
        <f>U62</f>
        <v>0</v>
      </c>
      <c r="BP62" s="104">
        <f>V62</f>
        <v>0</v>
      </c>
      <c r="BQ62" s="104">
        <f>W62</f>
        <v>0</v>
      </c>
      <c r="BR62" s="104">
        <f>X62</f>
        <v>0</v>
      </c>
      <c r="BS62" s="104">
        <f>Y62</f>
        <v>0</v>
      </c>
      <c r="BT62" s="105">
        <f>Z62</f>
        <v>0</v>
      </c>
      <c r="BU62" s="83">
        <f>LARGE($BA62:$BT62,BU$9)</f>
        <v>9.3634319526627223</v>
      </c>
      <c r="BV62" s="84">
        <f>LARGE($BA62:$BT62,BV$9)</f>
        <v>0</v>
      </c>
      <c r="BW62" s="84">
        <f>LARGE($BA62:$BT62,BW$9)</f>
        <v>0</v>
      </c>
      <c r="BX62" s="84">
        <f>LARGE($BA62:$BT62,BX$9)</f>
        <v>0</v>
      </c>
      <c r="BY62" s="84">
        <f>LARGE($BA62:$BT62,BY$9)</f>
        <v>0</v>
      </c>
      <c r="BZ62" s="84">
        <f>LARGE($BA62:$BT62,BZ$9)</f>
        <v>0</v>
      </c>
      <c r="CA62" s="84">
        <f>LARGE($BA62:$BT62,CA$9)</f>
        <v>0</v>
      </c>
      <c r="CB62" s="84">
        <f>LARGE($BA62:$BT62,CB$9)</f>
        <v>0</v>
      </c>
      <c r="CC62" s="84">
        <f>LARGE($BA62:$BT62,CC$9)</f>
        <v>0</v>
      </c>
      <c r="CD62" s="85">
        <f>LARGE($BA62:$BT62,CD$9)</f>
        <v>0</v>
      </c>
      <c r="CE62" s="275" t="str">
        <f>IF(COUNTIF(BZ62:CD62,0)=0,"Sì","NO!")</f>
        <v>NO!</v>
      </c>
      <c r="CG62" s="276" t="str">
        <f>C62&amp;" - "&amp;AD62</f>
        <v>Under 1400 - 1</v>
      </c>
    </row>
    <row r="63" spans="1:85">
      <c r="A63" s="29">
        <f>A62+1</f>
        <v>54</v>
      </c>
      <c r="B63" s="178" t="s">
        <v>286</v>
      </c>
      <c r="C63" s="30" t="str">
        <f>VLOOKUP(E63,Fasce!$A$3:$B$8,2)</f>
        <v>Under 1400</v>
      </c>
      <c r="D63" s="158">
        <f>IF(C63="--","",COUNTIF($C$10:$C63,C63))</f>
        <v>7</v>
      </c>
      <c r="E63" s="4">
        <f>VLOOKUP(B63,Anagrafica!$B$2:$D$64,3,FALSE)</f>
        <v>1399</v>
      </c>
      <c r="F63" s="364">
        <f>IF(B63&lt;&gt;"",AF63,"")</f>
        <v>8.7270934256055366</v>
      </c>
      <c r="G63" s="269"/>
      <c r="H63" s="266"/>
      <c r="I63" s="266"/>
      <c r="J63" s="266"/>
      <c r="K63" s="266"/>
      <c r="L63" s="417">
        <v>8.7270934256055366</v>
      </c>
      <c r="M63" s="266"/>
      <c r="N63" s="266"/>
      <c r="O63" s="266"/>
      <c r="P63" s="361"/>
      <c r="Q63" s="267"/>
      <c r="R63" s="266"/>
      <c r="S63" s="266"/>
      <c r="T63" s="266"/>
      <c r="U63" s="266"/>
      <c r="V63" s="266"/>
      <c r="W63" s="266"/>
      <c r="X63" s="266"/>
      <c r="Y63" s="266"/>
      <c r="Z63" s="270"/>
      <c r="AA63" s="368">
        <f>SUM(G63:Z63)</f>
        <v>8.7270934256055366</v>
      </c>
      <c r="AB63" s="369">
        <f>AF63</f>
        <v>8.7270934256055366</v>
      </c>
      <c r="AC63" s="370">
        <f>AH63</f>
        <v>8.7270934256055366</v>
      </c>
      <c r="AD63" s="169">
        <f>COUNTA(G63:Z63)</f>
        <v>1</v>
      </c>
      <c r="AE63" s="2"/>
      <c r="AF63" s="164">
        <f>SUM(AT63:AX63)</f>
        <v>8.7270934256055366</v>
      </c>
      <c r="AG63" s="166" t="str">
        <f>IF(COUNTIF(AT63:AX63,0)=0,"OK","NO!")</f>
        <v>NO!</v>
      </c>
      <c r="AH63" s="164">
        <f>SUM(BU63:CD63)</f>
        <v>8.7270934256055366</v>
      </c>
      <c r="AI63" s="166" t="str">
        <f>IF(COUNTIF(BU63:CD63,0)=0,"OK","NO!")</f>
        <v>NO!</v>
      </c>
      <c r="AJ63" s="133">
        <f>G63</f>
        <v>0</v>
      </c>
      <c r="AK63" s="134">
        <f>H63</f>
        <v>0</v>
      </c>
      <c r="AL63" s="134">
        <f>I63</f>
        <v>0</v>
      </c>
      <c r="AM63" s="134">
        <f>J63</f>
        <v>0</v>
      </c>
      <c r="AN63" s="134">
        <f>K63</f>
        <v>0</v>
      </c>
      <c r="AO63" s="134">
        <f>L63</f>
        <v>8.7270934256055366</v>
      </c>
      <c r="AP63" s="134">
        <f>M63</f>
        <v>0</v>
      </c>
      <c r="AQ63" s="134">
        <f>N63</f>
        <v>0</v>
      </c>
      <c r="AR63" s="134">
        <f>O63</f>
        <v>0</v>
      </c>
      <c r="AS63" s="135">
        <f>P63</f>
        <v>0</v>
      </c>
      <c r="AT63" s="56">
        <f>LARGE($AJ63:$AS63,AT$9)</f>
        <v>8.7270934256055366</v>
      </c>
      <c r="AU63" s="57">
        <f>LARGE($AJ63:$AS63,AU$9)</f>
        <v>0</v>
      </c>
      <c r="AV63" s="57">
        <f>LARGE($AJ63:$AS63,AV$9)</f>
        <v>0</v>
      </c>
      <c r="AW63" s="57">
        <f>LARGE($AJ63:$AS63,AW$9)</f>
        <v>0</v>
      </c>
      <c r="AX63" s="58">
        <f>LARGE($AJ63:$AS63,AX$9)</f>
        <v>0</v>
      </c>
      <c r="AY63" s="274" t="str">
        <f>IF(COUNTIF(AT63:AX63,0)=0,"Sì","NO!")</f>
        <v>NO!</v>
      </c>
      <c r="BA63" s="93">
        <f>G63</f>
        <v>0</v>
      </c>
      <c r="BB63" s="104">
        <f>H63</f>
        <v>0</v>
      </c>
      <c r="BC63" s="104">
        <f>I63</f>
        <v>0</v>
      </c>
      <c r="BD63" s="104">
        <f>J63</f>
        <v>0</v>
      </c>
      <c r="BE63" s="104">
        <f>K63</f>
        <v>0</v>
      </c>
      <c r="BF63" s="104">
        <f>L63</f>
        <v>8.7270934256055366</v>
      </c>
      <c r="BG63" s="104">
        <f>M63</f>
        <v>0</v>
      </c>
      <c r="BH63" s="104">
        <f>N63</f>
        <v>0</v>
      </c>
      <c r="BI63" s="104">
        <f>O63</f>
        <v>0</v>
      </c>
      <c r="BJ63" s="104">
        <f>P63</f>
        <v>0</v>
      </c>
      <c r="BK63" s="104">
        <f>Q63</f>
        <v>0</v>
      </c>
      <c r="BL63" s="104">
        <f>R63</f>
        <v>0</v>
      </c>
      <c r="BM63" s="104">
        <f>S63</f>
        <v>0</v>
      </c>
      <c r="BN63" s="104">
        <f>T63</f>
        <v>0</v>
      </c>
      <c r="BO63" s="104">
        <f>U63</f>
        <v>0</v>
      </c>
      <c r="BP63" s="104">
        <f>V63</f>
        <v>0</v>
      </c>
      <c r="BQ63" s="104">
        <f>W63</f>
        <v>0</v>
      </c>
      <c r="BR63" s="104">
        <f>X63</f>
        <v>0</v>
      </c>
      <c r="BS63" s="104">
        <f>Y63</f>
        <v>0</v>
      </c>
      <c r="BT63" s="105">
        <f>Z63</f>
        <v>0</v>
      </c>
      <c r="BU63" s="83">
        <f>LARGE($BA63:$BT63,BU$9)</f>
        <v>8.7270934256055366</v>
      </c>
      <c r="BV63" s="84">
        <f>LARGE($BA63:$BT63,BV$9)</f>
        <v>0</v>
      </c>
      <c r="BW63" s="84">
        <f>LARGE($BA63:$BT63,BW$9)</f>
        <v>0</v>
      </c>
      <c r="BX63" s="84">
        <f>LARGE($BA63:$BT63,BX$9)</f>
        <v>0</v>
      </c>
      <c r="BY63" s="84">
        <f>LARGE($BA63:$BT63,BY$9)</f>
        <v>0</v>
      </c>
      <c r="BZ63" s="84">
        <f>LARGE($BA63:$BT63,BZ$9)</f>
        <v>0</v>
      </c>
      <c r="CA63" s="84">
        <f>LARGE($BA63:$BT63,CA$9)</f>
        <v>0</v>
      </c>
      <c r="CB63" s="84">
        <f>LARGE($BA63:$BT63,CB$9)</f>
        <v>0</v>
      </c>
      <c r="CC63" s="84">
        <f>LARGE($BA63:$BT63,CC$9)</f>
        <v>0</v>
      </c>
      <c r="CD63" s="85">
        <f>LARGE($BA63:$BT63,CD$9)</f>
        <v>0</v>
      </c>
      <c r="CE63" s="275" t="str">
        <f>IF(COUNTIF(BZ63:CD63,0)=0,"Sì","NO!")</f>
        <v>NO!</v>
      </c>
      <c r="CG63" s="276" t="str">
        <f>C63&amp;" - "&amp;AD63</f>
        <v>Under 1400 - 1</v>
      </c>
    </row>
    <row r="64" spans="1:85">
      <c r="A64" s="29">
        <f>A63+1</f>
        <v>55</v>
      </c>
      <c r="B64" s="178" t="s">
        <v>284</v>
      </c>
      <c r="C64" s="30" t="str">
        <f>VLOOKUP(E64,Fasce!$A$3:$B$8,2)</f>
        <v>Under 1400</v>
      </c>
      <c r="D64" s="158">
        <f>IF(C64="--","",COUNTIF($C$10:$C64,C64))</f>
        <v>8</v>
      </c>
      <c r="E64" s="4">
        <f>VLOOKUP(B64,Anagrafica!$B$2:$D$64,3,FALSE)</f>
        <v>1399</v>
      </c>
      <c r="F64" s="364">
        <f>IF(B64&lt;&gt;"",AF64,"")</f>
        <v>7.7220415224913497</v>
      </c>
      <c r="G64" s="269"/>
      <c r="H64" s="266"/>
      <c r="I64" s="266"/>
      <c r="J64" s="266"/>
      <c r="K64" s="266"/>
      <c r="L64" s="266">
        <v>7.7220415224913497</v>
      </c>
      <c r="M64" s="266"/>
      <c r="N64" s="266"/>
      <c r="O64" s="266"/>
      <c r="P64" s="361"/>
      <c r="Q64" s="267"/>
      <c r="R64" s="266"/>
      <c r="S64" s="266"/>
      <c r="T64" s="266"/>
      <c r="U64" s="266"/>
      <c r="V64" s="266"/>
      <c r="W64" s="266"/>
      <c r="X64" s="266"/>
      <c r="Y64" s="266"/>
      <c r="Z64" s="270"/>
      <c r="AA64" s="368">
        <f>SUM(G64:Z64)</f>
        <v>7.7220415224913497</v>
      </c>
      <c r="AB64" s="369">
        <f>AF64</f>
        <v>7.7220415224913497</v>
      </c>
      <c r="AC64" s="370">
        <f>AH64</f>
        <v>7.7220415224913497</v>
      </c>
      <c r="AD64" s="169">
        <f>COUNTA(G64:Z64)</f>
        <v>1</v>
      </c>
      <c r="AE64" s="2"/>
      <c r="AF64" s="164">
        <f>SUM(AT64:AX64)</f>
        <v>7.7220415224913497</v>
      </c>
      <c r="AG64" s="166" t="str">
        <f>IF(COUNTIF(AT64:AX64,0)=0,"OK","NO!")</f>
        <v>NO!</v>
      </c>
      <c r="AH64" s="164">
        <f>SUM(BU64:CD64)</f>
        <v>7.7220415224913497</v>
      </c>
      <c r="AI64" s="166" t="str">
        <f>IF(COUNTIF(BU64:CD64,0)=0,"OK","NO!")</f>
        <v>NO!</v>
      </c>
      <c r="AJ64" s="133">
        <f>G64</f>
        <v>0</v>
      </c>
      <c r="AK64" s="134">
        <f>H64</f>
        <v>0</v>
      </c>
      <c r="AL64" s="134">
        <f>I64</f>
        <v>0</v>
      </c>
      <c r="AM64" s="134">
        <f>J64</f>
        <v>0</v>
      </c>
      <c r="AN64" s="134">
        <f>K64</f>
        <v>0</v>
      </c>
      <c r="AO64" s="134">
        <f>L64</f>
        <v>7.7220415224913497</v>
      </c>
      <c r="AP64" s="134">
        <f>M64</f>
        <v>0</v>
      </c>
      <c r="AQ64" s="134">
        <f>N64</f>
        <v>0</v>
      </c>
      <c r="AR64" s="134">
        <f>O64</f>
        <v>0</v>
      </c>
      <c r="AS64" s="135">
        <f>P64</f>
        <v>0</v>
      </c>
      <c r="AT64" s="56">
        <f>LARGE($AJ64:$AS64,AT$9)</f>
        <v>7.7220415224913497</v>
      </c>
      <c r="AU64" s="57">
        <f>LARGE($AJ64:$AS64,AU$9)</f>
        <v>0</v>
      </c>
      <c r="AV64" s="57">
        <f>LARGE($AJ64:$AS64,AV$9)</f>
        <v>0</v>
      </c>
      <c r="AW64" s="57">
        <f>LARGE($AJ64:$AS64,AW$9)</f>
        <v>0</v>
      </c>
      <c r="AX64" s="58">
        <f>LARGE($AJ64:$AS64,AX$9)</f>
        <v>0</v>
      </c>
      <c r="AY64" s="274" t="str">
        <f>IF(COUNTIF(AT64:AX64,0)=0,"Sì","NO!")</f>
        <v>NO!</v>
      </c>
      <c r="BA64" s="93">
        <f>G64</f>
        <v>0</v>
      </c>
      <c r="BB64" s="104">
        <f>H64</f>
        <v>0</v>
      </c>
      <c r="BC64" s="104">
        <f>I64</f>
        <v>0</v>
      </c>
      <c r="BD64" s="104">
        <f>J64</f>
        <v>0</v>
      </c>
      <c r="BE64" s="104">
        <f>K64</f>
        <v>0</v>
      </c>
      <c r="BF64" s="104">
        <f>L64</f>
        <v>7.7220415224913497</v>
      </c>
      <c r="BG64" s="104">
        <f>M64</f>
        <v>0</v>
      </c>
      <c r="BH64" s="104">
        <f>N64</f>
        <v>0</v>
      </c>
      <c r="BI64" s="104">
        <f>O64</f>
        <v>0</v>
      </c>
      <c r="BJ64" s="104">
        <f>P64</f>
        <v>0</v>
      </c>
      <c r="BK64" s="104">
        <f>Q64</f>
        <v>0</v>
      </c>
      <c r="BL64" s="104">
        <f>R64</f>
        <v>0</v>
      </c>
      <c r="BM64" s="104">
        <f>S64</f>
        <v>0</v>
      </c>
      <c r="BN64" s="104">
        <f>T64</f>
        <v>0</v>
      </c>
      <c r="BO64" s="104">
        <f>U64</f>
        <v>0</v>
      </c>
      <c r="BP64" s="104">
        <f>V64</f>
        <v>0</v>
      </c>
      <c r="BQ64" s="104">
        <f>W64</f>
        <v>0</v>
      </c>
      <c r="BR64" s="104">
        <f>X64</f>
        <v>0</v>
      </c>
      <c r="BS64" s="104">
        <f>Y64</f>
        <v>0</v>
      </c>
      <c r="BT64" s="105">
        <f>Z64</f>
        <v>0</v>
      </c>
      <c r="BU64" s="83">
        <f>LARGE($BA64:$BT64,BU$9)</f>
        <v>7.7220415224913497</v>
      </c>
      <c r="BV64" s="84">
        <f>LARGE($BA64:$BT64,BV$9)</f>
        <v>0</v>
      </c>
      <c r="BW64" s="84">
        <f>LARGE($BA64:$BT64,BW$9)</f>
        <v>0</v>
      </c>
      <c r="BX64" s="84">
        <f>LARGE($BA64:$BT64,BX$9)</f>
        <v>0</v>
      </c>
      <c r="BY64" s="84">
        <f>LARGE($BA64:$BT64,BY$9)</f>
        <v>0</v>
      </c>
      <c r="BZ64" s="84">
        <f>LARGE($BA64:$BT64,BZ$9)</f>
        <v>0</v>
      </c>
      <c r="CA64" s="84">
        <f>LARGE($BA64:$BT64,CA$9)</f>
        <v>0</v>
      </c>
      <c r="CB64" s="84">
        <f>LARGE($BA64:$BT64,CB$9)</f>
        <v>0</v>
      </c>
      <c r="CC64" s="84">
        <f>LARGE($BA64:$BT64,CC$9)</f>
        <v>0</v>
      </c>
      <c r="CD64" s="85">
        <f>LARGE($BA64:$BT64,CD$9)</f>
        <v>0</v>
      </c>
      <c r="CE64" s="275" t="str">
        <f>IF(COUNTIF(BZ64:CD64,0)=0,"Sì","NO!")</f>
        <v>NO!</v>
      </c>
      <c r="CG64" s="276" t="str">
        <f>C64&amp;" - "&amp;AD64</f>
        <v>Under 1400 - 1</v>
      </c>
    </row>
    <row r="65" spans="1:85">
      <c r="A65" s="29">
        <f>A64+1</f>
        <v>56</v>
      </c>
      <c r="B65" s="178" t="s">
        <v>301</v>
      </c>
      <c r="C65" s="30" t="str">
        <f>VLOOKUP(E65,Fasce!$A$3:$B$8,2)</f>
        <v>Under 1400</v>
      </c>
      <c r="D65" s="158">
        <f>IF(C65="--","",COUNTIF($C$10:$C65,C65))</f>
        <v>9</v>
      </c>
      <c r="E65" s="4">
        <f>VLOOKUP(B65,Anagrafica!$B$2:$D$64,3,FALSE)</f>
        <v>1399</v>
      </c>
      <c r="F65" s="364">
        <f>IF(B65&lt;&gt;"",AF65,"")</f>
        <v>6.1322222222222225</v>
      </c>
      <c r="G65" s="269"/>
      <c r="H65" s="266"/>
      <c r="I65" s="266"/>
      <c r="J65" s="266"/>
      <c r="K65" s="266"/>
      <c r="L65" s="266"/>
      <c r="M65" s="266"/>
      <c r="N65" s="266"/>
      <c r="O65" s="266">
        <v>6.1322222222222225</v>
      </c>
      <c r="P65" s="361"/>
      <c r="Q65" s="267"/>
      <c r="R65" s="266"/>
      <c r="S65" s="266"/>
      <c r="T65" s="266"/>
      <c r="U65" s="266"/>
      <c r="V65" s="266"/>
      <c r="W65" s="266"/>
      <c r="X65" s="266"/>
      <c r="Y65" s="266"/>
      <c r="Z65" s="270"/>
      <c r="AA65" s="368">
        <f>SUM(G65:Z65)</f>
        <v>6.1322222222222225</v>
      </c>
      <c r="AB65" s="369">
        <f>AF65</f>
        <v>6.1322222222222225</v>
      </c>
      <c r="AC65" s="370">
        <f>AH65</f>
        <v>6.1322222222222225</v>
      </c>
      <c r="AD65" s="169">
        <f>COUNTA(G65:Z65)</f>
        <v>1</v>
      </c>
      <c r="AE65" s="2"/>
      <c r="AF65" s="164">
        <f>SUM(AT65:AX65)</f>
        <v>6.1322222222222225</v>
      </c>
      <c r="AG65" s="166" t="str">
        <f>IF(COUNTIF(AT65:AX65,0)=0,"OK","NO!")</f>
        <v>NO!</v>
      </c>
      <c r="AH65" s="164">
        <f>SUM(BU65:CD65)</f>
        <v>6.1322222222222225</v>
      </c>
      <c r="AI65" s="166" t="str">
        <f>IF(COUNTIF(BU65:CD65,0)=0,"OK","NO!")</f>
        <v>NO!</v>
      </c>
      <c r="AJ65" s="133">
        <f>G65</f>
        <v>0</v>
      </c>
      <c r="AK65" s="134">
        <f>H65</f>
        <v>0</v>
      </c>
      <c r="AL65" s="134">
        <f>I65</f>
        <v>0</v>
      </c>
      <c r="AM65" s="134">
        <f>J65</f>
        <v>0</v>
      </c>
      <c r="AN65" s="134">
        <f>K65</f>
        <v>0</v>
      </c>
      <c r="AO65" s="134">
        <f>L65</f>
        <v>0</v>
      </c>
      <c r="AP65" s="134">
        <f>M65</f>
        <v>0</v>
      </c>
      <c r="AQ65" s="134">
        <f>N65</f>
        <v>0</v>
      </c>
      <c r="AR65" s="134">
        <f>O65</f>
        <v>6.1322222222222225</v>
      </c>
      <c r="AS65" s="135">
        <f>P65</f>
        <v>0</v>
      </c>
      <c r="AT65" s="56">
        <f>LARGE($AJ65:$AS65,AT$9)</f>
        <v>6.1322222222222225</v>
      </c>
      <c r="AU65" s="57">
        <f>LARGE($AJ65:$AS65,AU$9)</f>
        <v>0</v>
      </c>
      <c r="AV65" s="57">
        <f>LARGE($AJ65:$AS65,AV$9)</f>
        <v>0</v>
      </c>
      <c r="AW65" s="57">
        <f>LARGE($AJ65:$AS65,AW$9)</f>
        <v>0</v>
      </c>
      <c r="AX65" s="58">
        <f>LARGE($AJ65:$AS65,AX$9)</f>
        <v>0</v>
      </c>
      <c r="AY65" s="274" t="str">
        <f>IF(COUNTIF(AT65:AX65,0)=0,"Sì","NO!")</f>
        <v>NO!</v>
      </c>
      <c r="BA65" s="93">
        <f>G65</f>
        <v>0</v>
      </c>
      <c r="BB65" s="104">
        <f>H65</f>
        <v>0</v>
      </c>
      <c r="BC65" s="104">
        <f>I65</f>
        <v>0</v>
      </c>
      <c r="BD65" s="104">
        <f>J65</f>
        <v>0</v>
      </c>
      <c r="BE65" s="104">
        <f>K65</f>
        <v>0</v>
      </c>
      <c r="BF65" s="104">
        <f>L65</f>
        <v>0</v>
      </c>
      <c r="BG65" s="104">
        <f>M65</f>
        <v>0</v>
      </c>
      <c r="BH65" s="104">
        <f>N65</f>
        <v>0</v>
      </c>
      <c r="BI65" s="104">
        <f>O65</f>
        <v>6.1322222222222225</v>
      </c>
      <c r="BJ65" s="104">
        <f>P65</f>
        <v>0</v>
      </c>
      <c r="BK65" s="104">
        <f>Q65</f>
        <v>0</v>
      </c>
      <c r="BL65" s="104">
        <f>R65</f>
        <v>0</v>
      </c>
      <c r="BM65" s="104">
        <f>S65</f>
        <v>0</v>
      </c>
      <c r="BN65" s="104">
        <f>T65</f>
        <v>0</v>
      </c>
      <c r="BO65" s="104">
        <f>U65</f>
        <v>0</v>
      </c>
      <c r="BP65" s="104">
        <f>V65</f>
        <v>0</v>
      </c>
      <c r="BQ65" s="104">
        <f>W65</f>
        <v>0</v>
      </c>
      <c r="BR65" s="104">
        <f>X65</f>
        <v>0</v>
      </c>
      <c r="BS65" s="104">
        <f>Y65</f>
        <v>0</v>
      </c>
      <c r="BT65" s="105">
        <f>Z65</f>
        <v>0</v>
      </c>
      <c r="BU65" s="83">
        <f>LARGE($BA65:$BT65,BU$9)</f>
        <v>6.1322222222222225</v>
      </c>
      <c r="BV65" s="84">
        <f>LARGE($BA65:$BT65,BV$9)</f>
        <v>0</v>
      </c>
      <c r="BW65" s="84">
        <f>LARGE($BA65:$BT65,BW$9)</f>
        <v>0</v>
      </c>
      <c r="BX65" s="84">
        <f>LARGE($BA65:$BT65,BX$9)</f>
        <v>0</v>
      </c>
      <c r="BY65" s="84">
        <f>LARGE($BA65:$BT65,BY$9)</f>
        <v>0</v>
      </c>
      <c r="BZ65" s="84">
        <f>LARGE($BA65:$BT65,BZ$9)</f>
        <v>0</v>
      </c>
      <c r="CA65" s="84">
        <f>LARGE($BA65:$BT65,CA$9)</f>
        <v>0</v>
      </c>
      <c r="CB65" s="84">
        <f>LARGE($BA65:$BT65,CB$9)</f>
        <v>0</v>
      </c>
      <c r="CC65" s="84">
        <f>LARGE($BA65:$BT65,CC$9)</f>
        <v>0</v>
      </c>
      <c r="CD65" s="85">
        <f>LARGE($BA65:$BT65,CD$9)</f>
        <v>0</v>
      </c>
      <c r="CE65" s="275" t="str">
        <f>IF(COUNTIF(BZ65:CD65,0)=0,"Sì","NO!")</f>
        <v>NO!</v>
      </c>
      <c r="CG65" s="276" t="str">
        <f>C65&amp;" - "&amp;AD65</f>
        <v>Under 1400 - 1</v>
      </c>
    </row>
    <row r="66" spans="1:85">
      <c r="A66" s="29">
        <f>A65+1</f>
        <v>57</v>
      </c>
      <c r="B66" s="178" t="s">
        <v>260</v>
      </c>
      <c r="C66" s="30" t="str">
        <f>VLOOKUP(E66,Fasce!$A$3:$B$8,2)</f>
        <v>1400-1599</v>
      </c>
      <c r="D66" s="158">
        <f>IF(C66="--","",COUNTIF($C$10:$C66,C66))</f>
        <v>10</v>
      </c>
      <c r="E66" s="4">
        <f>VLOOKUP(B66,Anagrafica!$B$2:$D$64,3,FALSE)</f>
        <v>1555</v>
      </c>
      <c r="F66" s="364">
        <f>IF(B66&lt;&gt;"",AF66,"")</f>
        <v>5.6258579881656807</v>
      </c>
      <c r="G66" s="395"/>
      <c r="H66" s="266"/>
      <c r="I66" s="266">
        <v>5.6258579881656807</v>
      </c>
      <c r="J66" s="266"/>
      <c r="K66" s="266"/>
      <c r="L66" s="266"/>
      <c r="M66" s="266"/>
      <c r="N66" s="266"/>
      <c r="O66" s="266"/>
      <c r="P66" s="361"/>
      <c r="Q66" s="267"/>
      <c r="R66" s="266"/>
      <c r="S66" s="266"/>
      <c r="T66" s="266"/>
      <c r="U66" s="266"/>
      <c r="V66" s="266"/>
      <c r="W66" s="266"/>
      <c r="X66" s="266"/>
      <c r="Y66" s="266"/>
      <c r="Z66" s="270"/>
      <c r="AA66" s="368">
        <f>SUM(G66:Z66)</f>
        <v>5.6258579881656807</v>
      </c>
      <c r="AB66" s="369">
        <f>AF66</f>
        <v>5.6258579881656807</v>
      </c>
      <c r="AC66" s="370">
        <f>AH66</f>
        <v>5.6258579881656807</v>
      </c>
      <c r="AD66" s="169">
        <f>COUNTA(G66:Z66)</f>
        <v>1</v>
      </c>
      <c r="AE66" s="2"/>
      <c r="AF66" s="164">
        <f>SUM(AT66:AX66)</f>
        <v>5.6258579881656807</v>
      </c>
      <c r="AG66" s="166" t="str">
        <f>IF(COUNTIF(AT66:AX66,0)=0,"OK","NO!")</f>
        <v>NO!</v>
      </c>
      <c r="AH66" s="164">
        <f>SUM(BU66:CD66)</f>
        <v>5.6258579881656807</v>
      </c>
      <c r="AI66" s="166" t="str">
        <f>IF(COUNTIF(BU66:CD66,0)=0,"OK","NO!")</f>
        <v>NO!</v>
      </c>
      <c r="AJ66" s="133">
        <f>G66</f>
        <v>0</v>
      </c>
      <c r="AK66" s="134">
        <f>H66</f>
        <v>0</v>
      </c>
      <c r="AL66" s="134">
        <f>I66</f>
        <v>5.6258579881656807</v>
      </c>
      <c r="AM66" s="134">
        <f>J66</f>
        <v>0</v>
      </c>
      <c r="AN66" s="134">
        <f>K66</f>
        <v>0</v>
      </c>
      <c r="AO66" s="134">
        <f>L66</f>
        <v>0</v>
      </c>
      <c r="AP66" s="134">
        <f>M66</f>
        <v>0</v>
      </c>
      <c r="AQ66" s="134">
        <f>N66</f>
        <v>0</v>
      </c>
      <c r="AR66" s="134">
        <f>O66</f>
        <v>0</v>
      </c>
      <c r="AS66" s="135">
        <f>P66</f>
        <v>0</v>
      </c>
      <c r="AT66" s="56">
        <f>LARGE($AJ66:$AS66,AT$9)</f>
        <v>5.6258579881656807</v>
      </c>
      <c r="AU66" s="57">
        <f>LARGE($AJ66:$AS66,AU$9)</f>
        <v>0</v>
      </c>
      <c r="AV66" s="57">
        <f>LARGE($AJ66:$AS66,AV$9)</f>
        <v>0</v>
      </c>
      <c r="AW66" s="57">
        <f>LARGE($AJ66:$AS66,AW$9)</f>
        <v>0</v>
      </c>
      <c r="AX66" s="58">
        <f>LARGE($AJ66:$AS66,AX$9)</f>
        <v>0</v>
      </c>
      <c r="AY66" s="274" t="str">
        <f>IF(COUNTIF(AT66:AX66,0)=0,"Sì","NO!")</f>
        <v>NO!</v>
      </c>
      <c r="BA66" s="93">
        <f>G66</f>
        <v>0</v>
      </c>
      <c r="BB66" s="104">
        <f>H66</f>
        <v>0</v>
      </c>
      <c r="BC66" s="104">
        <f>I66</f>
        <v>5.6258579881656807</v>
      </c>
      <c r="BD66" s="104">
        <f>J66</f>
        <v>0</v>
      </c>
      <c r="BE66" s="104">
        <f>K66</f>
        <v>0</v>
      </c>
      <c r="BF66" s="104">
        <f>L66</f>
        <v>0</v>
      </c>
      <c r="BG66" s="104">
        <f>M66</f>
        <v>0</v>
      </c>
      <c r="BH66" s="104">
        <f>N66</f>
        <v>0</v>
      </c>
      <c r="BI66" s="104">
        <f>O66</f>
        <v>0</v>
      </c>
      <c r="BJ66" s="104">
        <f>P66</f>
        <v>0</v>
      </c>
      <c r="BK66" s="104">
        <f>Q66</f>
        <v>0</v>
      </c>
      <c r="BL66" s="104">
        <f>R66</f>
        <v>0</v>
      </c>
      <c r="BM66" s="104">
        <f>S66</f>
        <v>0</v>
      </c>
      <c r="BN66" s="104">
        <f>T66</f>
        <v>0</v>
      </c>
      <c r="BO66" s="104">
        <f>U66</f>
        <v>0</v>
      </c>
      <c r="BP66" s="104">
        <f>V66</f>
        <v>0</v>
      </c>
      <c r="BQ66" s="104">
        <f>W66</f>
        <v>0</v>
      </c>
      <c r="BR66" s="104">
        <f>X66</f>
        <v>0</v>
      </c>
      <c r="BS66" s="104">
        <f>Y66</f>
        <v>0</v>
      </c>
      <c r="BT66" s="105">
        <f>Z66</f>
        <v>0</v>
      </c>
      <c r="BU66" s="83">
        <f>LARGE($BA66:$BT66,BU$9)</f>
        <v>5.6258579881656807</v>
      </c>
      <c r="BV66" s="84">
        <f>LARGE($BA66:$BT66,BV$9)</f>
        <v>0</v>
      </c>
      <c r="BW66" s="84">
        <f>LARGE($BA66:$BT66,BW$9)</f>
        <v>0</v>
      </c>
      <c r="BX66" s="84">
        <f>LARGE($BA66:$BT66,BX$9)</f>
        <v>0</v>
      </c>
      <c r="BY66" s="84">
        <f>LARGE($BA66:$BT66,BY$9)</f>
        <v>0</v>
      </c>
      <c r="BZ66" s="84">
        <f>LARGE($BA66:$BT66,BZ$9)</f>
        <v>0</v>
      </c>
      <c r="CA66" s="84">
        <f>LARGE($BA66:$BT66,CA$9)</f>
        <v>0</v>
      </c>
      <c r="CB66" s="84">
        <f>LARGE($BA66:$BT66,CB$9)</f>
        <v>0</v>
      </c>
      <c r="CC66" s="84">
        <f>LARGE($BA66:$BT66,CC$9)</f>
        <v>0</v>
      </c>
      <c r="CD66" s="85">
        <f>LARGE($BA66:$BT66,CD$9)</f>
        <v>0</v>
      </c>
      <c r="CE66" s="275" t="str">
        <f>IF(COUNTIF(BZ66:CD66,0)=0,"Sì","NO!")</f>
        <v>NO!</v>
      </c>
      <c r="CG66" s="276" t="str">
        <f>C66&amp;" - "&amp;AD66</f>
        <v>1400-1599 - 1</v>
      </c>
    </row>
    <row r="67" spans="1:85">
      <c r="A67" s="29">
        <f>A66+1</f>
        <v>58</v>
      </c>
      <c r="B67" s="178" t="s">
        <v>281</v>
      </c>
      <c r="C67" s="30" t="str">
        <f>VLOOKUP(E67,Fasce!$A$3:$B$8,2)</f>
        <v>Under 1400</v>
      </c>
      <c r="D67" s="158">
        <f>IF(C67="--","",COUNTIF($C$10:$C67,C67))</f>
        <v>10</v>
      </c>
      <c r="E67" s="4">
        <f>VLOOKUP(B67,Anagrafica!$B$2:$D$64,3,FALSE)</f>
        <v>1399</v>
      </c>
      <c r="F67" s="364">
        <f>IF(B67&lt;&gt;"",AF67,"")</f>
        <v>5.5616049382716053</v>
      </c>
      <c r="G67" s="269"/>
      <c r="H67" s="266"/>
      <c r="I67" s="266"/>
      <c r="J67" s="266"/>
      <c r="K67" s="266">
        <v>0.15432098765432098</v>
      </c>
      <c r="L67" s="266"/>
      <c r="M67" s="266">
        <v>5.4072839506172841</v>
      </c>
      <c r="N67" s="266"/>
      <c r="O67" s="266"/>
      <c r="P67" s="361"/>
      <c r="Q67" s="267"/>
      <c r="R67" s="266"/>
      <c r="S67" s="266"/>
      <c r="T67" s="266"/>
      <c r="U67" s="266"/>
      <c r="V67" s="266"/>
      <c r="W67" s="266"/>
      <c r="X67" s="266"/>
      <c r="Y67" s="266"/>
      <c r="Z67" s="270"/>
      <c r="AA67" s="368">
        <f>SUM(G67:Z67)</f>
        <v>5.5616049382716053</v>
      </c>
      <c r="AB67" s="369">
        <f>AF67</f>
        <v>5.5616049382716053</v>
      </c>
      <c r="AC67" s="370">
        <f>AH67</f>
        <v>5.5616049382716053</v>
      </c>
      <c r="AD67" s="169">
        <f>COUNTA(G67:Z67)</f>
        <v>2</v>
      </c>
      <c r="AE67" s="2"/>
      <c r="AF67" s="164">
        <f>SUM(AT67:AX67)</f>
        <v>5.5616049382716053</v>
      </c>
      <c r="AG67" s="166" t="str">
        <f>IF(COUNTIF(AT67:AX67,0)=0,"OK","NO!")</f>
        <v>NO!</v>
      </c>
      <c r="AH67" s="164">
        <f>SUM(BU67:CD67)</f>
        <v>5.5616049382716053</v>
      </c>
      <c r="AI67" s="166" t="str">
        <f>IF(COUNTIF(BU67:CD67,0)=0,"OK","NO!")</f>
        <v>NO!</v>
      </c>
      <c r="AJ67" s="133">
        <f>G67</f>
        <v>0</v>
      </c>
      <c r="AK67" s="134">
        <f>H67</f>
        <v>0</v>
      </c>
      <c r="AL67" s="134">
        <f>I67</f>
        <v>0</v>
      </c>
      <c r="AM67" s="134">
        <f>J67</f>
        <v>0</v>
      </c>
      <c r="AN67" s="134">
        <f>K67</f>
        <v>0.15432098765432098</v>
      </c>
      <c r="AO67" s="134">
        <f>L67</f>
        <v>0</v>
      </c>
      <c r="AP67" s="134">
        <f>M67</f>
        <v>5.4072839506172841</v>
      </c>
      <c r="AQ67" s="134">
        <f>N67</f>
        <v>0</v>
      </c>
      <c r="AR67" s="134">
        <f>O67</f>
        <v>0</v>
      </c>
      <c r="AS67" s="135">
        <f>P67</f>
        <v>0</v>
      </c>
      <c r="AT67" s="56">
        <f>LARGE($AJ67:$AS67,AT$9)</f>
        <v>5.4072839506172841</v>
      </c>
      <c r="AU67" s="57">
        <f>LARGE($AJ67:$AS67,AU$9)</f>
        <v>0.15432098765432098</v>
      </c>
      <c r="AV67" s="57">
        <f>LARGE($AJ67:$AS67,AV$9)</f>
        <v>0</v>
      </c>
      <c r="AW67" s="57">
        <f>LARGE($AJ67:$AS67,AW$9)</f>
        <v>0</v>
      </c>
      <c r="AX67" s="58">
        <f>LARGE($AJ67:$AS67,AX$9)</f>
        <v>0</v>
      </c>
      <c r="AY67" s="274" t="str">
        <f>IF(COUNTIF(AT67:AX67,0)=0,"Sì","NO!")</f>
        <v>NO!</v>
      </c>
      <c r="BA67" s="93">
        <f>G67</f>
        <v>0</v>
      </c>
      <c r="BB67" s="104">
        <f>H67</f>
        <v>0</v>
      </c>
      <c r="BC67" s="104">
        <f>I67</f>
        <v>0</v>
      </c>
      <c r="BD67" s="104">
        <f>J67</f>
        <v>0</v>
      </c>
      <c r="BE67" s="104">
        <f>K67</f>
        <v>0.15432098765432098</v>
      </c>
      <c r="BF67" s="104">
        <f>L67</f>
        <v>0</v>
      </c>
      <c r="BG67" s="104">
        <f>M67</f>
        <v>5.4072839506172841</v>
      </c>
      <c r="BH67" s="104">
        <f>N67</f>
        <v>0</v>
      </c>
      <c r="BI67" s="104">
        <f>O67</f>
        <v>0</v>
      </c>
      <c r="BJ67" s="104">
        <f>P67</f>
        <v>0</v>
      </c>
      <c r="BK67" s="104">
        <f>Q67</f>
        <v>0</v>
      </c>
      <c r="BL67" s="104">
        <f>R67</f>
        <v>0</v>
      </c>
      <c r="BM67" s="104">
        <f>S67</f>
        <v>0</v>
      </c>
      <c r="BN67" s="104">
        <f>T67</f>
        <v>0</v>
      </c>
      <c r="BO67" s="104">
        <f>U67</f>
        <v>0</v>
      </c>
      <c r="BP67" s="104">
        <f>V67</f>
        <v>0</v>
      </c>
      <c r="BQ67" s="104">
        <f>W67</f>
        <v>0</v>
      </c>
      <c r="BR67" s="104">
        <f>X67</f>
        <v>0</v>
      </c>
      <c r="BS67" s="104">
        <f>Y67</f>
        <v>0</v>
      </c>
      <c r="BT67" s="105">
        <f>Z67</f>
        <v>0</v>
      </c>
      <c r="BU67" s="83">
        <f>LARGE($BA67:$BT67,BU$9)</f>
        <v>5.4072839506172841</v>
      </c>
      <c r="BV67" s="84">
        <f>LARGE($BA67:$BT67,BV$9)</f>
        <v>0.15432098765432098</v>
      </c>
      <c r="BW67" s="84">
        <f>LARGE($BA67:$BT67,BW$9)</f>
        <v>0</v>
      </c>
      <c r="BX67" s="84">
        <f>LARGE($BA67:$BT67,BX$9)</f>
        <v>0</v>
      </c>
      <c r="BY67" s="84">
        <f>LARGE($BA67:$BT67,BY$9)</f>
        <v>0</v>
      </c>
      <c r="BZ67" s="84">
        <f>LARGE($BA67:$BT67,BZ$9)</f>
        <v>0</v>
      </c>
      <c r="CA67" s="84">
        <f>LARGE($BA67:$BT67,CA$9)</f>
        <v>0</v>
      </c>
      <c r="CB67" s="84">
        <f>LARGE($BA67:$BT67,CB$9)</f>
        <v>0</v>
      </c>
      <c r="CC67" s="84">
        <f>LARGE($BA67:$BT67,CC$9)</f>
        <v>0</v>
      </c>
      <c r="CD67" s="85">
        <f>LARGE($BA67:$BT67,CD$9)</f>
        <v>0</v>
      </c>
      <c r="CE67" s="275" t="str">
        <f>IF(COUNTIF(BZ67:CD67,0)=0,"Sì","NO!")</f>
        <v>NO!</v>
      </c>
      <c r="CG67" s="276" t="str">
        <f>C67&amp;" - "&amp;AD67</f>
        <v>Under 1400 - 2</v>
      </c>
    </row>
    <row r="68" spans="1:85">
      <c r="A68" s="29">
        <f>A67+1</f>
        <v>59</v>
      </c>
      <c r="B68" s="178" t="s">
        <v>293</v>
      </c>
      <c r="C68" s="30" t="str">
        <f>VLOOKUP(E68,Fasce!$A$3:$B$8,2)</f>
        <v>Under 1400</v>
      </c>
      <c r="D68" s="158">
        <f>IF(C68="--","",COUNTIF($C$10:$C68,C68))</f>
        <v>11</v>
      </c>
      <c r="E68" s="4">
        <f>VLOOKUP(B68,Anagrafica!$B$2:$D$64,3,FALSE)</f>
        <v>1399</v>
      </c>
      <c r="F68" s="364">
        <f>IF(B68&lt;&gt;"",AF68,"")</f>
        <v>4.7043209876543211</v>
      </c>
      <c r="G68" s="269"/>
      <c r="H68" s="266"/>
      <c r="I68" s="266"/>
      <c r="J68" s="266"/>
      <c r="K68" s="266"/>
      <c r="L68" s="266"/>
      <c r="M68" s="266">
        <v>4.7043209876543211</v>
      </c>
      <c r="N68" s="266"/>
      <c r="O68" s="266"/>
      <c r="P68" s="361"/>
      <c r="Q68" s="267"/>
      <c r="R68" s="266"/>
      <c r="S68" s="266"/>
      <c r="T68" s="266"/>
      <c r="U68" s="266"/>
      <c r="V68" s="266"/>
      <c r="W68" s="266"/>
      <c r="X68" s="266"/>
      <c r="Y68" s="266"/>
      <c r="Z68" s="270"/>
      <c r="AA68" s="368">
        <f>SUM(G68:Z68)</f>
        <v>4.7043209876543211</v>
      </c>
      <c r="AB68" s="369">
        <f>AF68</f>
        <v>4.7043209876543211</v>
      </c>
      <c r="AC68" s="370">
        <f>AH68</f>
        <v>4.7043209876543211</v>
      </c>
      <c r="AD68" s="169">
        <f>COUNTA(G68:Z68)</f>
        <v>1</v>
      </c>
      <c r="AE68" s="2"/>
      <c r="AF68" s="164">
        <f>SUM(AT68:AX68)</f>
        <v>4.7043209876543211</v>
      </c>
      <c r="AG68" s="166" t="str">
        <f>IF(COUNTIF(AT68:AX68,0)=0,"OK","NO!")</f>
        <v>NO!</v>
      </c>
      <c r="AH68" s="164">
        <f>SUM(BU68:CD68)</f>
        <v>4.7043209876543211</v>
      </c>
      <c r="AI68" s="166" t="str">
        <f>IF(COUNTIF(BU68:CD68,0)=0,"OK","NO!")</f>
        <v>NO!</v>
      </c>
      <c r="AJ68" s="133">
        <f>G68</f>
        <v>0</v>
      </c>
      <c r="AK68" s="134">
        <f>H68</f>
        <v>0</v>
      </c>
      <c r="AL68" s="134">
        <f>I68</f>
        <v>0</v>
      </c>
      <c r="AM68" s="134">
        <f>J68</f>
        <v>0</v>
      </c>
      <c r="AN68" s="134">
        <f>K68</f>
        <v>0</v>
      </c>
      <c r="AO68" s="134">
        <f>L68</f>
        <v>0</v>
      </c>
      <c r="AP68" s="134">
        <f>M68</f>
        <v>4.7043209876543211</v>
      </c>
      <c r="AQ68" s="134">
        <f>N68</f>
        <v>0</v>
      </c>
      <c r="AR68" s="134">
        <f>O68</f>
        <v>0</v>
      </c>
      <c r="AS68" s="135">
        <f>P68</f>
        <v>0</v>
      </c>
      <c r="AT68" s="56">
        <f>LARGE($AJ68:$AS68,AT$9)</f>
        <v>4.7043209876543211</v>
      </c>
      <c r="AU68" s="57">
        <f>LARGE($AJ68:$AS68,AU$9)</f>
        <v>0</v>
      </c>
      <c r="AV68" s="57">
        <f>LARGE($AJ68:$AS68,AV$9)</f>
        <v>0</v>
      </c>
      <c r="AW68" s="57">
        <f>LARGE($AJ68:$AS68,AW$9)</f>
        <v>0</v>
      </c>
      <c r="AX68" s="58">
        <f>LARGE($AJ68:$AS68,AX$9)</f>
        <v>0</v>
      </c>
      <c r="AY68" s="274" t="str">
        <f>IF(COUNTIF(AT68:AX68,0)=0,"Sì","NO!")</f>
        <v>NO!</v>
      </c>
      <c r="BA68" s="93">
        <f>G68</f>
        <v>0</v>
      </c>
      <c r="BB68" s="104">
        <f>H68</f>
        <v>0</v>
      </c>
      <c r="BC68" s="104">
        <f>I68</f>
        <v>0</v>
      </c>
      <c r="BD68" s="104">
        <f>J68</f>
        <v>0</v>
      </c>
      <c r="BE68" s="104">
        <f>K68</f>
        <v>0</v>
      </c>
      <c r="BF68" s="104">
        <f>L68</f>
        <v>0</v>
      </c>
      <c r="BG68" s="104">
        <f>M68</f>
        <v>4.7043209876543211</v>
      </c>
      <c r="BH68" s="104">
        <f>N68</f>
        <v>0</v>
      </c>
      <c r="BI68" s="104">
        <f>O68</f>
        <v>0</v>
      </c>
      <c r="BJ68" s="104">
        <f>P68</f>
        <v>0</v>
      </c>
      <c r="BK68" s="104">
        <f>Q68</f>
        <v>0</v>
      </c>
      <c r="BL68" s="104">
        <f>R68</f>
        <v>0</v>
      </c>
      <c r="BM68" s="104">
        <f>S68</f>
        <v>0</v>
      </c>
      <c r="BN68" s="104">
        <f>T68</f>
        <v>0</v>
      </c>
      <c r="BO68" s="104">
        <f>U68</f>
        <v>0</v>
      </c>
      <c r="BP68" s="104">
        <f>V68</f>
        <v>0</v>
      </c>
      <c r="BQ68" s="104">
        <f>W68</f>
        <v>0</v>
      </c>
      <c r="BR68" s="104">
        <f>X68</f>
        <v>0</v>
      </c>
      <c r="BS68" s="104">
        <f>Y68</f>
        <v>0</v>
      </c>
      <c r="BT68" s="105">
        <f>Z68</f>
        <v>0</v>
      </c>
      <c r="BU68" s="83">
        <f>LARGE($BA68:$BT68,BU$9)</f>
        <v>4.7043209876543211</v>
      </c>
      <c r="BV68" s="84">
        <f>LARGE($BA68:$BT68,BV$9)</f>
        <v>0</v>
      </c>
      <c r="BW68" s="84">
        <f>LARGE($BA68:$BT68,BW$9)</f>
        <v>0</v>
      </c>
      <c r="BX68" s="84">
        <f>LARGE($BA68:$BT68,BX$9)</f>
        <v>0</v>
      </c>
      <c r="BY68" s="84">
        <f>LARGE($BA68:$BT68,BY$9)</f>
        <v>0</v>
      </c>
      <c r="BZ68" s="84">
        <f>LARGE($BA68:$BT68,BZ$9)</f>
        <v>0</v>
      </c>
      <c r="CA68" s="84">
        <f>LARGE($BA68:$BT68,CA$9)</f>
        <v>0</v>
      </c>
      <c r="CB68" s="84">
        <f>LARGE($BA68:$BT68,CB$9)</f>
        <v>0</v>
      </c>
      <c r="CC68" s="84">
        <f>LARGE($BA68:$BT68,CC$9)</f>
        <v>0</v>
      </c>
      <c r="CD68" s="85">
        <f>LARGE($BA68:$BT68,CD$9)</f>
        <v>0</v>
      </c>
      <c r="CE68" s="275" t="str">
        <f>IF(COUNTIF(BZ68:CD68,0)=0,"Sì","NO!")</f>
        <v>NO!</v>
      </c>
      <c r="CG68" s="276" t="str">
        <f>C68&amp;" - "&amp;AD68</f>
        <v>Under 1400 - 1</v>
      </c>
    </row>
    <row r="69" spans="1:85">
      <c r="A69" s="29">
        <f>A68+1</f>
        <v>60</v>
      </c>
      <c r="B69" s="178" t="s">
        <v>235</v>
      </c>
      <c r="C69" s="30" t="str">
        <f>VLOOKUP(E69,Fasce!$A$3:$B$8,2)</f>
        <v>Under 1400</v>
      </c>
      <c r="D69" s="158">
        <f>IF(C69="--","",COUNTIF($C$10:$C69,C69))</f>
        <v>12</v>
      </c>
      <c r="E69" s="4">
        <f>VLOOKUP(B69,Anagrafica!$B$2:$D$64,3,FALSE)</f>
        <v>1399</v>
      </c>
      <c r="F69" s="364">
        <f>IF(B69&lt;&gt;"",AF69,"")</f>
        <v>3.91</v>
      </c>
      <c r="G69" s="395">
        <v>3.91</v>
      </c>
      <c r="H69" s="266"/>
      <c r="I69" s="266"/>
      <c r="J69" s="266"/>
      <c r="K69" s="266"/>
      <c r="L69" s="266"/>
      <c r="M69" s="266"/>
      <c r="N69" s="266"/>
      <c r="O69" s="266"/>
      <c r="P69" s="361"/>
      <c r="Q69" s="267"/>
      <c r="R69" s="266"/>
      <c r="S69" s="266"/>
      <c r="T69" s="266"/>
      <c r="U69" s="266"/>
      <c r="V69" s="266"/>
      <c r="W69" s="266"/>
      <c r="X69" s="266"/>
      <c r="Y69" s="266"/>
      <c r="Z69" s="270"/>
      <c r="AA69" s="368">
        <f>SUM(G69:Z69)</f>
        <v>3.91</v>
      </c>
      <c r="AB69" s="369">
        <f>AF69</f>
        <v>3.91</v>
      </c>
      <c r="AC69" s="370">
        <f>AH69</f>
        <v>3.91</v>
      </c>
      <c r="AD69" s="169">
        <f>COUNTA(G69:Z69)</f>
        <v>1</v>
      </c>
      <c r="AE69" s="2"/>
      <c r="AF69" s="164">
        <f>SUM(AT69:AX69)</f>
        <v>3.91</v>
      </c>
      <c r="AG69" s="166" t="str">
        <f>IF(COUNTIF(AT69:AX69,0)=0,"OK","NO!")</f>
        <v>NO!</v>
      </c>
      <c r="AH69" s="164">
        <f>SUM(BU69:CD69)</f>
        <v>3.91</v>
      </c>
      <c r="AI69" s="166" t="str">
        <f>IF(COUNTIF(BU69:CD69,0)=0,"OK","NO!")</f>
        <v>NO!</v>
      </c>
      <c r="AJ69" s="133">
        <f>G69</f>
        <v>3.91</v>
      </c>
      <c r="AK69" s="134">
        <f>H69</f>
        <v>0</v>
      </c>
      <c r="AL69" s="134">
        <f>I69</f>
        <v>0</v>
      </c>
      <c r="AM69" s="134">
        <f>J69</f>
        <v>0</v>
      </c>
      <c r="AN69" s="134">
        <f>K69</f>
        <v>0</v>
      </c>
      <c r="AO69" s="134">
        <f>L69</f>
        <v>0</v>
      </c>
      <c r="AP69" s="134">
        <f>M69</f>
        <v>0</v>
      </c>
      <c r="AQ69" s="134">
        <f>N69</f>
        <v>0</v>
      </c>
      <c r="AR69" s="134">
        <f>O69</f>
        <v>0</v>
      </c>
      <c r="AS69" s="135">
        <f>P69</f>
        <v>0</v>
      </c>
      <c r="AT69" s="56">
        <f>LARGE($AJ69:$AS69,AT$9)</f>
        <v>3.91</v>
      </c>
      <c r="AU69" s="57">
        <f>LARGE($AJ69:$AS69,AU$9)</f>
        <v>0</v>
      </c>
      <c r="AV69" s="57">
        <f>LARGE($AJ69:$AS69,AV$9)</f>
        <v>0</v>
      </c>
      <c r="AW69" s="57">
        <f>LARGE($AJ69:$AS69,AW$9)</f>
        <v>0</v>
      </c>
      <c r="AX69" s="58">
        <f>LARGE($AJ69:$AS69,AX$9)</f>
        <v>0</v>
      </c>
      <c r="AY69" s="274" t="str">
        <f>IF(COUNTIF(AT69:AX69,0)=0,"Sì","NO!")</f>
        <v>NO!</v>
      </c>
      <c r="BA69" s="93">
        <f>G69</f>
        <v>3.91</v>
      </c>
      <c r="BB69" s="104">
        <f>H69</f>
        <v>0</v>
      </c>
      <c r="BC69" s="104">
        <f>I69</f>
        <v>0</v>
      </c>
      <c r="BD69" s="104">
        <f>J69</f>
        <v>0</v>
      </c>
      <c r="BE69" s="104">
        <f>K69</f>
        <v>0</v>
      </c>
      <c r="BF69" s="104">
        <f>L69</f>
        <v>0</v>
      </c>
      <c r="BG69" s="104">
        <f>M69</f>
        <v>0</v>
      </c>
      <c r="BH69" s="104">
        <f>N69</f>
        <v>0</v>
      </c>
      <c r="BI69" s="104">
        <f>O69</f>
        <v>0</v>
      </c>
      <c r="BJ69" s="104">
        <f>P69</f>
        <v>0</v>
      </c>
      <c r="BK69" s="104">
        <f>Q69</f>
        <v>0</v>
      </c>
      <c r="BL69" s="104">
        <f>R69</f>
        <v>0</v>
      </c>
      <c r="BM69" s="104">
        <f>S69</f>
        <v>0</v>
      </c>
      <c r="BN69" s="104">
        <f>T69</f>
        <v>0</v>
      </c>
      <c r="BO69" s="104">
        <f>U69</f>
        <v>0</v>
      </c>
      <c r="BP69" s="104">
        <f>V69</f>
        <v>0</v>
      </c>
      <c r="BQ69" s="104">
        <f>W69</f>
        <v>0</v>
      </c>
      <c r="BR69" s="104">
        <f>X69</f>
        <v>0</v>
      </c>
      <c r="BS69" s="104">
        <f>Y69</f>
        <v>0</v>
      </c>
      <c r="BT69" s="105">
        <f>Z69</f>
        <v>0</v>
      </c>
      <c r="BU69" s="83">
        <f>LARGE($BA69:$BT69,BU$9)</f>
        <v>3.91</v>
      </c>
      <c r="BV69" s="84">
        <f>LARGE($BA69:$BT69,BV$9)</f>
        <v>0</v>
      </c>
      <c r="BW69" s="84">
        <f>LARGE($BA69:$BT69,BW$9)</f>
        <v>0</v>
      </c>
      <c r="BX69" s="84">
        <f>LARGE($BA69:$BT69,BX$9)</f>
        <v>0</v>
      </c>
      <c r="BY69" s="84">
        <f>LARGE($BA69:$BT69,BY$9)</f>
        <v>0</v>
      </c>
      <c r="BZ69" s="84">
        <f>LARGE($BA69:$BT69,BZ$9)</f>
        <v>0</v>
      </c>
      <c r="CA69" s="84">
        <f>LARGE($BA69:$BT69,CA$9)</f>
        <v>0</v>
      </c>
      <c r="CB69" s="84">
        <f>LARGE($BA69:$BT69,CB$9)</f>
        <v>0</v>
      </c>
      <c r="CC69" s="84">
        <f>LARGE($BA69:$BT69,CC$9)</f>
        <v>0</v>
      </c>
      <c r="CD69" s="85">
        <f>LARGE($BA69:$BT69,CD$9)</f>
        <v>0</v>
      </c>
      <c r="CE69" s="275" t="str">
        <f>IF(COUNTIF(BZ69:CD69,0)=0,"Sì","NO!")</f>
        <v>NO!</v>
      </c>
      <c r="CG69" s="276" t="str">
        <f>C69&amp;" - "&amp;AD69</f>
        <v>Under 1400 - 1</v>
      </c>
    </row>
    <row r="70" spans="1:85">
      <c r="A70" s="29">
        <f>A69+1</f>
        <v>61</v>
      </c>
      <c r="B70" s="178" t="s">
        <v>298</v>
      </c>
      <c r="C70" s="30" t="str">
        <f>VLOOKUP(E70,Fasce!$A$3:$B$8,2)</f>
        <v>Under 1400</v>
      </c>
      <c r="D70" s="158">
        <f>IF(C70="--","",COUNTIF($C$10:$C70,C70))</f>
        <v>13</v>
      </c>
      <c r="E70" s="4">
        <f>VLOOKUP(B70,Anagrafica!$B$2:$D$64,3,FALSE)</f>
        <v>1399</v>
      </c>
      <c r="F70" s="364">
        <f>IF(B70&lt;&gt;"",AF70,"")</f>
        <v>3.1172222222222223</v>
      </c>
      <c r="G70" s="269"/>
      <c r="H70" s="266"/>
      <c r="I70" s="266"/>
      <c r="J70" s="266"/>
      <c r="K70" s="266"/>
      <c r="L70" s="266"/>
      <c r="M70" s="266"/>
      <c r="N70" s="417">
        <v>3.1172222222222223</v>
      </c>
      <c r="O70" s="266"/>
      <c r="P70" s="361"/>
      <c r="Q70" s="267"/>
      <c r="R70" s="266"/>
      <c r="S70" s="266"/>
      <c r="T70" s="266"/>
      <c r="U70" s="266"/>
      <c r="V70" s="266"/>
      <c r="W70" s="266"/>
      <c r="X70" s="266"/>
      <c r="Y70" s="266"/>
      <c r="Z70" s="270"/>
      <c r="AA70" s="368">
        <f>SUM(G70:Z70)</f>
        <v>3.1172222222222223</v>
      </c>
      <c r="AB70" s="369">
        <f>AF70</f>
        <v>3.1172222222222223</v>
      </c>
      <c r="AC70" s="370">
        <f>AH70</f>
        <v>3.1172222222222223</v>
      </c>
      <c r="AD70" s="169">
        <f>COUNTA(G70:Z70)</f>
        <v>1</v>
      </c>
      <c r="AE70" s="2"/>
      <c r="AF70" s="164">
        <f>SUM(AT70:AX70)</f>
        <v>3.1172222222222223</v>
      </c>
      <c r="AG70" s="166" t="str">
        <f>IF(COUNTIF(AT70:AX70,0)=0,"OK","NO!")</f>
        <v>NO!</v>
      </c>
      <c r="AH70" s="164">
        <f>SUM(BU70:CD70)</f>
        <v>3.1172222222222223</v>
      </c>
      <c r="AI70" s="166" t="str">
        <f>IF(COUNTIF(BU70:CD70,0)=0,"OK","NO!")</f>
        <v>NO!</v>
      </c>
      <c r="AJ70" s="133">
        <f>G70</f>
        <v>0</v>
      </c>
      <c r="AK70" s="134">
        <f>H70</f>
        <v>0</v>
      </c>
      <c r="AL70" s="134">
        <f>I70</f>
        <v>0</v>
      </c>
      <c r="AM70" s="134">
        <f>J70</f>
        <v>0</v>
      </c>
      <c r="AN70" s="134">
        <f>K70</f>
        <v>0</v>
      </c>
      <c r="AO70" s="134">
        <f>L70</f>
        <v>0</v>
      </c>
      <c r="AP70" s="134">
        <f>M70</f>
        <v>0</v>
      </c>
      <c r="AQ70" s="134">
        <f>N70</f>
        <v>3.1172222222222223</v>
      </c>
      <c r="AR70" s="134">
        <f>O70</f>
        <v>0</v>
      </c>
      <c r="AS70" s="135">
        <f>P70</f>
        <v>0</v>
      </c>
      <c r="AT70" s="56">
        <f>LARGE($AJ70:$AS70,AT$9)</f>
        <v>3.1172222222222223</v>
      </c>
      <c r="AU70" s="57">
        <f>LARGE($AJ70:$AS70,AU$9)</f>
        <v>0</v>
      </c>
      <c r="AV70" s="57">
        <f>LARGE($AJ70:$AS70,AV$9)</f>
        <v>0</v>
      </c>
      <c r="AW70" s="57">
        <f>LARGE($AJ70:$AS70,AW$9)</f>
        <v>0</v>
      </c>
      <c r="AX70" s="58">
        <f>LARGE($AJ70:$AS70,AX$9)</f>
        <v>0</v>
      </c>
      <c r="AY70" s="274" t="str">
        <f>IF(COUNTIF(AT70:AX70,0)=0,"Sì","NO!")</f>
        <v>NO!</v>
      </c>
      <c r="BA70" s="93">
        <f>G70</f>
        <v>0</v>
      </c>
      <c r="BB70" s="104">
        <f>H70</f>
        <v>0</v>
      </c>
      <c r="BC70" s="104">
        <f>I70</f>
        <v>0</v>
      </c>
      <c r="BD70" s="104">
        <f>J70</f>
        <v>0</v>
      </c>
      <c r="BE70" s="104">
        <f>K70</f>
        <v>0</v>
      </c>
      <c r="BF70" s="104">
        <f>L70</f>
        <v>0</v>
      </c>
      <c r="BG70" s="104">
        <f>M70</f>
        <v>0</v>
      </c>
      <c r="BH70" s="104">
        <f>N70</f>
        <v>3.1172222222222223</v>
      </c>
      <c r="BI70" s="104">
        <f>O70</f>
        <v>0</v>
      </c>
      <c r="BJ70" s="104">
        <f>P70</f>
        <v>0</v>
      </c>
      <c r="BK70" s="104">
        <f>Q70</f>
        <v>0</v>
      </c>
      <c r="BL70" s="104">
        <f>R70</f>
        <v>0</v>
      </c>
      <c r="BM70" s="104">
        <f>S70</f>
        <v>0</v>
      </c>
      <c r="BN70" s="104">
        <f>T70</f>
        <v>0</v>
      </c>
      <c r="BO70" s="104">
        <f>U70</f>
        <v>0</v>
      </c>
      <c r="BP70" s="104">
        <f>V70</f>
        <v>0</v>
      </c>
      <c r="BQ70" s="104">
        <f>W70</f>
        <v>0</v>
      </c>
      <c r="BR70" s="104">
        <f>X70</f>
        <v>0</v>
      </c>
      <c r="BS70" s="104">
        <f>Y70</f>
        <v>0</v>
      </c>
      <c r="BT70" s="105">
        <f>Z70</f>
        <v>0</v>
      </c>
      <c r="BU70" s="83">
        <f>LARGE($BA70:$BT70,BU$9)</f>
        <v>3.1172222222222223</v>
      </c>
      <c r="BV70" s="84">
        <f>LARGE($BA70:$BT70,BV$9)</f>
        <v>0</v>
      </c>
      <c r="BW70" s="84">
        <f>LARGE($BA70:$BT70,BW$9)</f>
        <v>0</v>
      </c>
      <c r="BX70" s="84">
        <f>LARGE($BA70:$BT70,BX$9)</f>
        <v>0</v>
      </c>
      <c r="BY70" s="84">
        <f>LARGE($BA70:$BT70,BY$9)</f>
        <v>0</v>
      </c>
      <c r="BZ70" s="84">
        <f>LARGE($BA70:$BT70,BZ$9)</f>
        <v>0</v>
      </c>
      <c r="CA70" s="84">
        <f>LARGE($BA70:$BT70,CA$9)</f>
        <v>0</v>
      </c>
      <c r="CB70" s="84">
        <f>LARGE($BA70:$BT70,CB$9)</f>
        <v>0</v>
      </c>
      <c r="CC70" s="84">
        <f>LARGE($BA70:$BT70,CC$9)</f>
        <v>0</v>
      </c>
      <c r="CD70" s="85">
        <f>LARGE($BA70:$BT70,CD$9)</f>
        <v>0</v>
      </c>
      <c r="CE70" s="275" t="str">
        <f>IF(COUNTIF(BZ70:CD70,0)=0,"Sì","NO!")</f>
        <v>NO!</v>
      </c>
      <c r="CG70" s="276" t="str">
        <f>C70&amp;" - "&amp;AD70</f>
        <v>Under 1400 - 1</v>
      </c>
    </row>
    <row r="71" spans="1:85">
      <c r="A71" s="29">
        <f>A70+1</f>
        <v>62</v>
      </c>
      <c r="B71" s="178" t="s">
        <v>258</v>
      </c>
      <c r="C71" s="30" t="str">
        <f>VLOOKUP(E71,Fasce!$A$3:$B$8,2)</f>
        <v>Under 1400</v>
      </c>
      <c r="D71" s="158">
        <f>IF(C71="--","",COUNTIF($C$10:$C71,C71))</f>
        <v>14</v>
      </c>
      <c r="E71" s="4">
        <f>VLOOKUP(B71,Anagrafica!$B$2:$D$64,3,FALSE)</f>
        <v>1399</v>
      </c>
      <c r="F71" s="364">
        <f>IF(B71&lt;&gt;"",AF71,"")</f>
        <v>7.3964497041420121E-2</v>
      </c>
      <c r="G71" s="395"/>
      <c r="H71" s="266"/>
      <c r="I71" s="266">
        <v>7.3964497041420121E-2</v>
      </c>
      <c r="J71" s="266"/>
      <c r="K71" s="266"/>
      <c r="L71" s="266"/>
      <c r="M71" s="266"/>
      <c r="N71" s="266"/>
      <c r="O71" s="266"/>
      <c r="P71" s="266"/>
      <c r="Q71" s="267"/>
      <c r="R71" s="266"/>
      <c r="S71" s="266"/>
      <c r="T71" s="266"/>
      <c r="U71" s="266"/>
      <c r="V71" s="266"/>
      <c r="W71" s="266"/>
      <c r="X71" s="266"/>
      <c r="Y71" s="266"/>
      <c r="Z71" s="270"/>
      <c r="AA71" s="368">
        <f>SUM(G71:Z71)</f>
        <v>7.3964497041420121E-2</v>
      </c>
      <c r="AB71" s="369">
        <f>AF71</f>
        <v>7.3964497041420121E-2</v>
      </c>
      <c r="AC71" s="370">
        <f>AH71</f>
        <v>7.3964497041420121E-2</v>
      </c>
      <c r="AD71" s="169">
        <f>COUNTA(G71:Z71)</f>
        <v>1</v>
      </c>
      <c r="AE71" s="2"/>
      <c r="AF71" s="164">
        <f>SUM(AT71:AX71)</f>
        <v>7.3964497041420121E-2</v>
      </c>
      <c r="AG71" s="166" t="str">
        <f>IF(COUNTIF(AT71:AX71,0)=0,"OK","NO!")</f>
        <v>NO!</v>
      </c>
      <c r="AH71" s="164">
        <f>SUM(BU71:CD71)</f>
        <v>7.3964497041420121E-2</v>
      </c>
      <c r="AI71" s="166" t="str">
        <f>IF(COUNTIF(BU71:CD71,0)=0,"OK","NO!")</f>
        <v>NO!</v>
      </c>
      <c r="AJ71" s="133">
        <f>G71</f>
        <v>0</v>
      </c>
      <c r="AK71" s="134">
        <f>H71</f>
        <v>0</v>
      </c>
      <c r="AL71" s="134">
        <f>I71</f>
        <v>7.3964497041420121E-2</v>
      </c>
      <c r="AM71" s="134">
        <f>J71</f>
        <v>0</v>
      </c>
      <c r="AN71" s="134">
        <f>K71</f>
        <v>0</v>
      </c>
      <c r="AO71" s="134">
        <f>L71</f>
        <v>0</v>
      </c>
      <c r="AP71" s="134">
        <f>M71</f>
        <v>0</v>
      </c>
      <c r="AQ71" s="134">
        <f>N71</f>
        <v>0</v>
      </c>
      <c r="AR71" s="134">
        <f>O71</f>
        <v>0</v>
      </c>
      <c r="AS71" s="135">
        <f>P71</f>
        <v>0</v>
      </c>
      <c r="AT71" s="56">
        <f>LARGE($AJ71:$AS71,AT$9)</f>
        <v>7.3964497041420121E-2</v>
      </c>
      <c r="AU71" s="57">
        <f>LARGE($AJ71:$AS71,AU$9)</f>
        <v>0</v>
      </c>
      <c r="AV71" s="57">
        <f>LARGE($AJ71:$AS71,AV$9)</f>
        <v>0</v>
      </c>
      <c r="AW71" s="57">
        <f>LARGE($AJ71:$AS71,AW$9)</f>
        <v>0</v>
      </c>
      <c r="AX71" s="58">
        <f>LARGE($AJ71:$AS71,AX$9)</f>
        <v>0</v>
      </c>
      <c r="AY71" s="274" t="str">
        <f>IF(COUNTIF(AT71:AX71,0)=0,"Sì","NO!")</f>
        <v>NO!</v>
      </c>
      <c r="BA71" s="93">
        <f>G71</f>
        <v>0</v>
      </c>
      <c r="BB71" s="104">
        <f>H71</f>
        <v>0</v>
      </c>
      <c r="BC71" s="104">
        <f>I71</f>
        <v>7.3964497041420121E-2</v>
      </c>
      <c r="BD71" s="104">
        <f>J71</f>
        <v>0</v>
      </c>
      <c r="BE71" s="104">
        <f>K71</f>
        <v>0</v>
      </c>
      <c r="BF71" s="104">
        <f>L71</f>
        <v>0</v>
      </c>
      <c r="BG71" s="104">
        <f>M71</f>
        <v>0</v>
      </c>
      <c r="BH71" s="104">
        <f>N71</f>
        <v>0</v>
      </c>
      <c r="BI71" s="104">
        <f>O71</f>
        <v>0</v>
      </c>
      <c r="BJ71" s="104">
        <f>P71</f>
        <v>0</v>
      </c>
      <c r="BK71" s="104">
        <f>Q71</f>
        <v>0</v>
      </c>
      <c r="BL71" s="104">
        <f>R71</f>
        <v>0</v>
      </c>
      <c r="BM71" s="104">
        <f>S71</f>
        <v>0</v>
      </c>
      <c r="BN71" s="104">
        <f>T71</f>
        <v>0</v>
      </c>
      <c r="BO71" s="104">
        <f>U71</f>
        <v>0</v>
      </c>
      <c r="BP71" s="104">
        <f>V71</f>
        <v>0</v>
      </c>
      <c r="BQ71" s="104">
        <f>W71</f>
        <v>0</v>
      </c>
      <c r="BR71" s="104">
        <f>X71</f>
        <v>0</v>
      </c>
      <c r="BS71" s="104">
        <f>Y71</f>
        <v>0</v>
      </c>
      <c r="BT71" s="105">
        <f>Z71</f>
        <v>0</v>
      </c>
      <c r="BU71" s="83">
        <f>LARGE($BA71:$BT71,BU$9)</f>
        <v>7.3964497041420121E-2</v>
      </c>
      <c r="BV71" s="84">
        <f>LARGE($BA71:$BT71,BV$9)</f>
        <v>0</v>
      </c>
      <c r="BW71" s="84">
        <f>LARGE($BA71:$BT71,BW$9)</f>
        <v>0</v>
      </c>
      <c r="BX71" s="84">
        <f>LARGE($BA71:$BT71,BX$9)</f>
        <v>0</v>
      </c>
      <c r="BY71" s="84">
        <f>LARGE($BA71:$BT71,BY$9)</f>
        <v>0</v>
      </c>
      <c r="BZ71" s="84">
        <f>LARGE($BA71:$BT71,BZ$9)</f>
        <v>0</v>
      </c>
      <c r="CA71" s="84">
        <f>LARGE($BA71:$BT71,CA$9)</f>
        <v>0</v>
      </c>
      <c r="CB71" s="84">
        <f>LARGE($BA71:$BT71,CB$9)</f>
        <v>0</v>
      </c>
      <c r="CC71" s="84">
        <f>LARGE($BA71:$BT71,CC$9)</f>
        <v>0</v>
      </c>
      <c r="CD71" s="85">
        <f>LARGE($BA71:$BT71,CD$9)</f>
        <v>0</v>
      </c>
      <c r="CE71" s="275" t="str">
        <f>IF(COUNTIF(BZ71:CD71,0)=0,"Sì","NO!")</f>
        <v>NO!</v>
      </c>
      <c r="CG71" s="276" t="str">
        <f>C71&amp;" - "&amp;AD71</f>
        <v>Under 1400 - 1</v>
      </c>
    </row>
    <row r="72" spans="1:85">
      <c r="A72" s="29">
        <f t="shared" ref="A71:A73" si="3">A71+1</f>
        <v>63</v>
      </c>
      <c r="B72" s="178"/>
      <c r="C72" s="30" t="str">
        <f>VLOOKUP(E72,Fasce!$A$3:$B$8,2)</f>
        <v>--</v>
      </c>
      <c r="D72" s="158" t="str">
        <f>IF(C72="--","",COUNTIF($C$10:$C72,C72))</f>
        <v/>
      </c>
      <c r="E72" s="4"/>
      <c r="F72" s="364" t="str">
        <f t="shared" ref="F42:F73" si="4">IF(B72&lt;&gt;"",AF72,"")</f>
        <v/>
      </c>
      <c r="G72" s="269"/>
      <c r="H72" s="266"/>
      <c r="I72" s="266"/>
      <c r="J72" s="266"/>
      <c r="K72" s="266"/>
      <c r="L72" s="266"/>
      <c r="M72" s="266"/>
      <c r="N72" s="266"/>
      <c r="O72" s="266"/>
      <c r="P72" s="361"/>
      <c r="Q72" s="267"/>
      <c r="R72" s="266"/>
      <c r="S72" s="266"/>
      <c r="T72" s="266"/>
      <c r="U72" s="266"/>
      <c r="V72" s="266"/>
      <c r="W72" s="266"/>
      <c r="X72" s="266"/>
      <c r="Y72" s="266"/>
      <c r="Z72" s="270"/>
      <c r="AA72" s="368">
        <f t="shared" ref="AA71:AA76" si="5">SUM(G72:Z72)</f>
        <v>0</v>
      </c>
      <c r="AB72" s="369">
        <f t="shared" ref="AB71:AB76" si="6">AF72</f>
        <v>0</v>
      </c>
      <c r="AC72" s="370">
        <f t="shared" ref="AC71:AC76" si="7">AH72</f>
        <v>0</v>
      </c>
      <c r="AD72" s="169">
        <f t="shared" ref="AD71:AD76" si="8">COUNTA(G72:Z72)</f>
        <v>0</v>
      </c>
      <c r="AE72" s="2"/>
      <c r="AF72" s="164">
        <f t="shared" ref="AF71:AF76" si="9">SUM(AT72:AX72)</f>
        <v>0</v>
      </c>
      <c r="AG72" s="166" t="str">
        <f t="shared" ref="AG71:AG76" si="10">IF(COUNTIF(AT72:AX72,0)=0,"OK","NO!")</f>
        <v>NO!</v>
      </c>
      <c r="AH72" s="164">
        <f t="shared" ref="AH71:AH76" si="11">SUM(BU72:CD72)</f>
        <v>0</v>
      </c>
      <c r="AI72" s="166" t="str">
        <f t="shared" ref="AI71:AI76" si="12">IF(COUNTIF(BU72:CD72,0)=0,"OK","NO!")</f>
        <v>NO!</v>
      </c>
      <c r="AJ72" s="133">
        <f t="shared" ref="AJ71:AJ76" si="13">G72</f>
        <v>0</v>
      </c>
      <c r="AK72" s="134">
        <f t="shared" ref="AK71:AK76" si="14">H72</f>
        <v>0</v>
      </c>
      <c r="AL72" s="134">
        <f t="shared" ref="AL71:AL76" si="15">I72</f>
        <v>0</v>
      </c>
      <c r="AM72" s="134">
        <f t="shared" ref="AM71:AM76" si="16">J72</f>
        <v>0</v>
      </c>
      <c r="AN72" s="134">
        <f t="shared" ref="AN71:AN76" si="17">K72</f>
        <v>0</v>
      </c>
      <c r="AO72" s="134">
        <f t="shared" ref="AO71:AO76" si="18">L72</f>
        <v>0</v>
      </c>
      <c r="AP72" s="134">
        <f t="shared" ref="AP71:AP76" si="19">M72</f>
        <v>0</v>
      </c>
      <c r="AQ72" s="134">
        <f t="shared" ref="AQ71:AQ76" si="20">N72</f>
        <v>0</v>
      </c>
      <c r="AR72" s="134">
        <f t="shared" ref="AR71:AR76" si="21">O72</f>
        <v>0</v>
      </c>
      <c r="AS72" s="135">
        <f t="shared" ref="AS71:AS76" si="22">P72</f>
        <v>0</v>
      </c>
      <c r="AT72" s="56">
        <f t="shared" ref="AT71:AX77" si="23">LARGE($AJ72:$AS72,AT$9)</f>
        <v>0</v>
      </c>
      <c r="AU72" s="57">
        <f t="shared" si="23"/>
        <v>0</v>
      </c>
      <c r="AV72" s="57">
        <f t="shared" si="23"/>
        <v>0</v>
      </c>
      <c r="AW72" s="57">
        <f t="shared" si="23"/>
        <v>0</v>
      </c>
      <c r="AX72" s="58">
        <f t="shared" si="23"/>
        <v>0</v>
      </c>
      <c r="AY72" s="274" t="str">
        <f t="shared" ref="AY71:AY76" si="24">IF(COUNTIF(AT72:AX72,0)=0,"Sì","NO!")</f>
        <v>NO!</v>
      </c>
      <c r="BA72" s="93">
        <f t="shared" ref="BA71:BA76" si="25">G72</f>
        <v>0</v>
      </c>
      <c r="BB72" s="104">
        <f t="shared" ref="BB71:BB76" si="26">H72</f>
        <v>0</v>
      </c>
      <c r="BC72" s="104">
        <f t="shared" ref="BC71:BC76" si="27">I72</f>
        <v>0</v>
      </c>
      <c r="BD72" s="104">
        <f t="shared" ref="BD71:BD76" si="28">J72</f>
        <v>0</v>
      </c>
      <c r="BE72" s="104">
        <f t="shared" ref="BE71:BE76" si="29">K72</f>
        <v>0</v>
      </c>
      <c r="BF72" s="104">
        <f t="shared" ref="BF71:BF76" si="30">L72</f>
        <v>0</v>
      </c>
      <c r="BG72" s="104">
        <f t="shared" ref="BG71:BG76" si="31">M72</f>
        <v>0</v>
      </c>
      <c r="BH72" s="104">
        <f t="shared" ref="BH71:BH76" si="32">N72</f>
        <v>0</v>
      </c>
      <c r="BI72" s="104">
        <f t="shared" ref="BI71:BI76" si="33">O72</f>
        <v>0</v>
      </c>
      <c r="BJ72" s="104">
        <f t="shared" ref="BJ71:BJ76" si="34">P72</f>
        <v>0</v>
      </c>
      <c r="BK72" s="104">
        <f t="shared" ref="BK71:BK76" si="35">Q72</f>
        <v>0</v>
      </c>
      <c r="BL72" s="104">
        <f t="shared" ref="BL71:BL76" si="36">R72</f>
        <v>0</v>
      </c>
      <c r="BM72" s="104">
        <f t="shared" ref="BM71:BM76" si="37">S72</f>
        <v>0</v>
      </c>
      <c r="BN72" s="104">
        <f t="shared" ref="BN71:BN76" si="38">T72</f>
        <v>0</v>
      </c>
      <c r="BO72" s="104">
        <f t="shared" ref="BO71:BO76" si="39">U72</f>
        <v>0</v>
      </c>
      <c r="BP72" s="104">
        <f t="shared" ref="BP71:BP76" si="40">V72</f>
        <v>0</v>
      </c>
      <c r="BQ72" s="104">
        <f t="shared" ref="BQ71:BQ76" si="41">W72</f>
        <v>0</v>
      </c>
      <c r="BR72" s="104">
        <f t="shared" ref="BR71:BR76" si="42">X72</f>
        <v>0</v>
      </c>
      <c r="BS72" s="104">
        <f t="shared" ref="BS71:BS76" si="43">Y72</f>
        <v>0</v>
      </c>
      <c r="BT72" s="105">
        <f t="shared" ref="BT71:BT76" si="44">Z72</f>
        <v>0</v>
      </c>
      <c r="BU72" s="83">
        <f t="shared" ref="BU71:CD77" si="45">LARGE($BA72:$BT72,BU$9)</f>
        <v>0</v>
      </c>
      <c r="BV72" s="84">
        <f t="shared" si="45"/>
        <v>0</v>
      </c>
      <c r="BW72" s="84">
        <f t="shared" si="45"/>
        <v>0</v>
      </c>
      <c r="BX72" s="84">
        <f t="shared" si="45"/>
        <v>0</v>
      </c>
      <c r="BY72" s="84">
        <f t="shared" si="45"/>
        <v>0</v>
      </c>
      <c r="BZ72" s="84">
        <f t="shared" si="45"/>
        <v>0</v>
      </c>
      <c r="CA72" s="84">
        <f t="shared" si="45"/>
        <v>0</v>
      </c>
      <c r="CB72" s="84">
        <f t="shared" si="45"/>
        <v>0</v>
      </c>
      <c r="CC72" s="84">
        <f t="shared" si="45"/>
        <v>0</v>
      </c>
      <c r="CD72" s="85">
        <f t="shared" si="45"/>
        <v>0</v>
      </c>
      <c r="CE72" s="275" t="str">
        <f t="shared" ref="CE71:CE76" si="46">IF(COUNTIF(BZ72:CD72,0)=0,"Sì","NO!")</f>
        <v>NO!</v>
      </c>
      <c r="CG72" s="276" t="str">
        <f t="shared" ref="CG71:CG76" si="47">C72&amp;" - "&amp;AD72</f>
        <v>-- - 0</v>
      </c>
    </row>
    <row r="73" spans="1:85">
      <c r="A73" s="29">
        <f t="shared" si="3"/>
        <v>64</v>
      </c>
      <c r="B73" s="178"/>
      <c r="C73" s="30" t="str">
        <f>VLOOKUP(E73,Fasce!$A$3:$B$8,2)</f>
        <v>--</v>
      </c>
      <c r="D73" s="158" t="str">
        <f>IF(C73="--","",COUNTIF($C$10:$C73,C73))</f>
        <v/>
      </c>
      <c r="E73" s="4"/>
      <c r="F73" s="364" t="str">
        <f t="shared" si="4"/>
        <v/>
      </c>
      <c r="G73" s="269"/>
      <c r="H73" s="266"/>
      <c r="I73" s="266"/>
      <c r="J73" s="266"/>
      <c r="K73" s="266"/>
      <c r="L73" s="266"/>
      <c r="M73" s="266"/>
      <c r="N73" s="266"/>
      <c r="O73" s="266"/>
      <c r="P73" s="361"/>
      <c r="Q73" s="267"/>
      <c r="R73" s="266"/>
      <c r="S73" s="266"/>
      <c r="T73" s="266"/>
      <c r="U73" s="266"/>
      <c r="V73" s="266"/>
      <c r="W73" s="266"/>
      <c r="X73" s="266"/>
      <c r="Y73" s="266"/>
      <c r="Z73" s="270"/>
      <c r="AA73" s="368">
        <f t="shared" si="5"/>
        <v>0</v>
      </c>
      <c r="AB73" s="369">
        <f t="shared" si="6"/>
        <v>0</v>
      </c>
      <c r="AC73" s="370">
        <f t="shared" si="7"/>
        <v>0</v>
      </c>
      <c r="AD73" s="169">
        <f t="shared" si="8"/>
        <v>0</v>
      </c>
      <c r="AE73" s="2"/>
      <c r="AF73" s="164">
        <f t="shared" si="9"/>
        <v>0</v>
      </c>
      <c r="AG73" s="166" t="str">
        <f t="shared" si="10"/>
        <v>NO!</v>
      </c>
      <c r="AH73" s="164">
        <f t="shared" si="11"/>
        <v>0</v>
      </c>
      <c r="AI73" s="166" t="str">
        <f t="shared" si="12"/>
        <v>NO!</v>
      </c>
      <c r="AJ73" s="133">
        <f t="shared" si="13"/>
        <v>0</v>
      </c>
      <c r="AK73" s="134">
        <f t="shared" si="14"/>
        <v>0</v>
      </c>
      <c r="AL73" s="134">
        <f t="shared" si="15"/>
        <v>0</v>
      </c>
      <c r="AM73" s="134">
        <f t="shared" si="16"/>
        <v>0</v>
      </c>
      <c r="AN73" s="134">
        <f t="shared" si="17"/>
        <v>0</v>
      </c>
      <c r="AO73" s="134">
        <f t="shared" si="18"/>
        <v>0</v>
      </c>
      <c r="AP73" s="134">
        <f t="shared" si="19"/>
        <v>0</v>
      </c>
      <c r="AQ73" s="134">
        <f t="shared" si="20"/>
        <v>0</v>
      </c>
      <c r="AR73" s="134">
        <f t="shared" si="21"/>
        <v>0</v>
      </c>
      <c r="AS73" s="135">
        <f t="shared" si="22"/>
        <v>0</v>
      </c>
      <c r="AT73" s="56">
        <f t="shared" si="23"/>
        <v>0</v>
      </c>
      <c r="AU73" s="57">
        <f t="shared" si="23"/>
        <v>0</v>
      </c>
      <c r="AV73" s="57">
        <f t="shared" si="23"/>
        <v>0</v>
      </c>
      <c r="AW73" s="57">
        <f t="shared" si="23"/>
        <v>0</v>
      </c>
      <c r="AX73" s="58">
        <f t="shared" si="23"/>
        <v>0</v>
      </c>
      <c r="AY73" s="274" t="str">
        <f t="shared" si="24"/>
        <v>NO!</v>
      </c>
      <c r="BA73" s="93">
        <f t="shared" si="25"/>
        <v>0</v>
      </c>
      <c r="BB73" s="104">
        <f t="shared" si="26"/>
        <v>0</v>
      </c>
      <c r="BC73" s="104">
        <f t="shared" si="27"/>
        <v>0</v>
      </c>
      <c r="BD73" s="104">
        <f t="shared" si="28"/>
        <v>0</v>
      </c>
      <c r="BE73" s="104">
        <f t="shared" si="29"/>
        <v>0</v>
      </c>
      <c r="BF73" s="104">
        <f t="shared" si="30"/>
        <v>0</v>
      </c>
      <c r="BG73" s="104">
        <f t="shared" si="31"/>
        <v>0</v>
      </c>
      <c r="BH73" s="104">
        <f t="shared" si="32"/>
        <v>0</v>
      </c>
      <c r="BI73" s="104">
        <f t="shared" si="33"/>
        <v>0</v>
      </c>
      <c r="BJ73" s="104">
        <f t="shared" si="34"/>
        <v>0</v>
      </c>
      <c r="BK73" s="104">
        <f t="shared" si="35"/>
        <v>0</v>
      </c>
      <c r="BL73" s="104">
        <f t="shared" si="36"/>
        <v>0</v>
      </c>
      <c r="BM73" s="104">
        <f t="shared" si="37"/>
        <v>0</v>
      </c>
      <c r="BN73" s="104">
        <f t="shared" si="38"/>
        <v>0</v>
      </c>
      <c r="BO73" s="104">
        <f t="shared" si="39"/>
        <v>0</v>
      </c>
      <c r="BP73" s="104">
        <f t="shared" si="40"/>
        <v>0</v>
      </c>
      <c r="BQ73" s="104">
        <f t="shared" si="41"/>
        <v>0</v>
      </c>
      <c r="BR73" s="104">
        <f t="shared" si="42"/>
        <v>0</v>
      </c>
      <c r="BS73" s="104">
        <f t="shared" si="43"/>
        <v>0</v>
      </c>
      <c r="BT73" s="105">
        <f t="shared" si="44"/>
        <v>0</v>
      </c>
      <c r="BU73" s="83">
        <f t="shared" si="45"/>
        <v>0</v>
      </c>
      <c r="BV73" s="84">
        <f t="shared" si="45"/>
        <v>0</v>
      </c>
      <c r="BW73" s="84">
        <f t="shared" si="45"/>
        <v>0</v>
      </c>
      <c r="BX73" s="84">
        <f t="shared" si="45"/>
        <v>0</v>
      </c>
      <c r="BY73" s="84">
        <f t="shared" si="45"/>
        <v>0</v>
      </c>
      <c r="BZ73" s="84">
        <f t="shared" si="45"/>
        <v>0</v>
      </c>
      <c r="CA73" s="84">
        <f t="shared" si="45"/>
        <v>0</v>
      </c>
      <c r="CB73" s="84">
        <f t="shared" si="45"/>
        <v>0</v>
      </c>
      <c r="CC73" s="84">
        <f t="shared" si="45"/>
        <v>0</v>
      </c>
      <c r="CD73" s="85">
        <f t="shared" si="45"/>
        <v>0</v>
      </c>
      <c r="CE73" s="275" t="str">
        <f t="shared" si="46"/>
        <v>NO!</v>
      </c>
      <c r="CG73" s="276" t="str">
        <f t="shared" si="47"/>
        <v>-- - 0</v>
      </c>
    </row>
    <row r="74" spans="1:85">
      <c r="A74" s="29">
        <f t="shared" ref="A74:A79" si="48">A73+1</f>
        <v>65</v>
      </c>
      <c r="B74" s="178"/>
      <c r="C74" s="30" t="str">
        <f>VLOOKUP(E74,Fasce!$A$3:$B$8,2)</f>
        <v>--</v>
      </c>
      <c r="D74" s="158" t="str">
        <f>IF(C74="--","",COUNTIF($C$10:$C74,C74))</f>
        <v/>
      </c>
      <c r="E74" s="4"/>
      <c r="F74" s="364" t="str">
        <f t="shared" ref="F74:F79" si="49">IF(B74&lt;&gt;"",AF74,"")</f>
        <v/>
      </c>
      <c r="G74" s="269"/>
      <c r="H74" s="266"/>
      <c r="I74" s="266"/>
      <c r="J74" s="266"/>
      <c r="K74" s="266"/>
      <c r="L74" s="266"/>
      <c r="M74" s="266"/>
      <c r="N74" s="266"/>
      <c r="O74" s="266"/>
      <c r="P74" s="361"/>
      <c r="Q74" s="267"/>
      <c r="R74" s="266"/>
      <c r="S74" s="266"/>
      <c r="T74" s="266"/>
      <c r="U74" s="266"/>
      <c r="V74" s="266"/>
      <c r="W74" s="266"/>
      <c r="X74" s="266"/>
      <c r="Y74" s="266"/>
      <c r="Z74" s="270"/>
      <c r="AA74" s="368">
        <f t="shared" si="5"/>
        <v>0</v>
      </c>
      <c r="AB74" s="369">
        <f t="shared" si="6"/>
        <v>0</v>
      </c>
      <c r="AC74" s="370">
        <f t="shared" si="7"/>
        <v>0</v>
      </c>
      <c r="AD74" s="169">
        <f t="shared" si="8"/>
        <v>0</v>
      </c>
      <c r="AE74" s="2"/>
      <c r="AF74" s="164">
        <f t="shared" si="9"/>
        <v>0</v>
      </c>
      <c r="AG74" s="166" t="str">
        <f t="shared" si="10"/>
        <v>NO!</v>
      </c>
      <c r="AH74" s="164">
        <f t="shared" si="11"/>
        <v>0</v>
      </c>
      <c r="AI74" s="166" t="str">
        <f t="shared" si="12"/>
        <v>NO!</v>
      </c>
      <c r="AJ74" s="133">
        <f t="shared" si="13"/>
        <v>0</v>
      </c>
      <c r="AK74" s="134">
        <f t="shared" si="14"/>
        <v>0</v>
      </c>
      <c r="AL74" s="134">
        <f t="shared" si="15"/>
        <v>0</v>
      </c>
      <c r="AM74" s="134">
        <f t="shared" si="16"/>
        <v>0</v>
      </c>
      <c r="AN74" s="134">
        <f t="shared" si="17"/>
        <v>0</v>
      </c>
      <c r="AO74" s="134">
        <f t="shared" si="18"/>
        <v>0</v>
      </c>
      <c r="AP74" s="134">
        <f t="shared" si="19"/>
        <v>0</v>
      </c>
      <c r="AQ74" s="134">
        <f t="shared" si="20"/>
        <v>0</v>
      </c>
      <c r="AR74" s="134">
        <f t="shared" si="21"/>
        <v>0</v>
      </c>
      <c r="AS74" s="135">
        <f t="shared" si="22"/>
        <v>0</v>
      </c>
      <c r="AT74" s="56">
        <f t="shared" si="23"/>
        <v>0</v>
      </c>
      <c r="AU74" s="57">
        <f t="shared" si="23"/>
        <v>0</v>
      </c>
      <c r="AV74" s="57">
        <f t="shared" si="23"/>
        <v>0</v>
      </c>
      <c r="AW74" s="57">
        <f t="shared" si="23"/>
        <v>0</v>
      </c>
      <c r="AX74" s="58">
        <f t="shared" si="23"/>
        <v>0</v>
      </c>
      <c r="AY74" s="274" t="str">
        <f t="shared" si="24"/>
        <v>NO!</v>
      </c>
      <c r="BA74" s="93">
        <f t="shared" si="25"/>
        <v>0</v>
      </c>
      <c r="BB74" s="104">
        <f t="shared" si="26"/>
        <v>0</v>
      </c>
      <c r="BC74" s="104">
        <f t="shared" si="27"/>
        <v>0</v>
      </c>
      <c r="BD74" s="104">
        <f t="shared" si="28"/>
        <v>0</v>
      </c>
      <c r="BE74" s="104">
        <f t="shared" si="29"/>
        <v>0</v>
      </c>
      <c r="BF74" s="104">
        <f t="shared" si="30"/>
        <v>0</v>
      </c>
      <c r="BG74" s="104">
        <f t="shared" si="31"/>
        <v>0</v>
      </c>
      <c r="BH74" s="104">
        <f t="shared" si="32"/>
        <v>0</v>
      </c>
      <c r="BI74" s="104">
        <f t="shared" si="33"/>
        <v>0</v>
      </c>
      <c r="BJ74" s="104">
        <f t="shared" si="34"/>
        <v>0</v>
      </c>
      <c r="BK74" s="104">
        <f t="shared" si="35"/>
        <v>0</v>
      </c>
      <c r="BL74" s="104">
        <f t="shared" si="36"/>
        <v>0</v>
      </c>
      <c r="BM74" s="104">
        <f t="shared" si="37"/>
        <v>0</v>
      </c>
      <c r="BN74" s="104">
        <f t="shared" si="38"/>
        <v>0</v>
      </c>
      <c r="BO74" s="104">
        <f t="shared" si="39"/>
        <v>0</v>
      </c>
      <c r="BP74" s="104">
        <f t="shared" si="40"/>
        <v>0</v>
      </c>
      <c r="BQ74" s="104">
        <f t="shared" si="41"/>
        <v>0</v>
      </c>
      <c r="BR74" s="104">
        <f t="shared" si="42"/>
        <v>0</v>
      </c>
      <c r="BS74" s="104">
        <f t="shared" si="43"/>
        <v>0</v>
      </c>
      <c r="BT74" s="105">
        <f t="shared" si="44"/>
        <v>0</v>
      </c>
      <c r="BU74" s="83">
        <f t="shared" si="45"/>
        <v>0</v>
      </c>
      <c r="BV74" s="84">
        <f t="shared" si="45"/>
        <v>0</v>
      </c>
      <c r="BW74" s="84">
        <f t="shared" si="45"/>
        <v>0</v>
      </c>
      <c r="BX74" s="84">
        <f t="shared" si="45"/>
        <v>0</v>
      </c>
      <c r="BY74" s="84">
        <f t="shared" si="45"/>
        <v>0</v>
      </c>
      <c r="BZ74" s="84">
        <f t="shared" si="45"/>
        <v>0</v>
      </c>
      <c r="CA74" s="84">
        <f t="shared" si="45"/>
        <v>0</v>
      </c>
      <c r="CB74" s="84">
        <f t="shared" si="45"/>
        <v>0</v>
      </c>
      <c r="CC74" s="84">
        <f t="shared" si="45"/>
        <v>0</v>
      </c>
      <c r="CD74" s="85">
        <f t="shared" si="45"/>
        <v>0</v>
      </c>
      <c r="CE74" s="275" t="str">
        <f t="shared" si="46"/>
        <v>NO!</v>
      </c>
      <c r="CG74" s="276" t="str">
        <f t="shared" si="47"/>
        <v>-- - 0</v>
      </c>
    </row>
    <row r="75" spans="1:85">
      <c r="A75" s="29">
        <f t="shared" si="48"/>
        <v>66</v>
      </c>
      <c r="B75" s="178"/>
      <c r="C75" s="30" t="str">
        <f>VLOOKUP(E75,Fasce!$A$3:$B$8,2)</f>
        <v>--</v>
      </c>
      <c r="D75" s="158" t="str">
        <f>IF(C75="--","",COUNTIF($C$10:$C75,C75))</f>
        <v/>
      </c>
      <c r="E75" s="4"/>
      <c r="F75" s="364" t="str">
        <f t="shared" si="49"/>
        <v/>
      </c>
      <c r="G75" s="269"/>
      <c r="H75" s="266"/>
      <c r="I75" s="266"/>
      <c r="J75" s="266"/>
      <c r="K75" s="266"/>
      <c r="L75" s="266"/>
      <c r="M75" s="266"/>
      <c r="N75" s="266"/>
      <c r="O75" s="266"/>
      <c r="P75" s="361"/>
      <c r="Q75" s="267"/>
      <c r="R75" s="266"/>
      <c r="S75" s="266"/>
      <c r="T75" s="266"/>
      <c r="U75" s="266"/>
      <c r="V75" s="266"/>
      <c r="W75" s="266"/>
      <c r="X75" s="266"/>
      <c r="Y75" s="266"/>
      <c r="Z75" s="270"/>
      <c r="AA75" s="368">
        <f t="shared" si="5"/>
        <v>0</v>
      </c>
      <c r="AB75" s="369">
        <f t="shared" si="6"/>
        <v>0</v>
      </c>
      <c r="AC75" s="370">
        <f t="shared" si="7"/>
        <v>0</v>
      </c>
      <c r="AD75" s="169">
        <f t="shared" si="8"/>
        <v>0</v>
      </c>
      <c r="AE75" s="2"/>
      <c r="AF75" s="164">
        <f t="shared" si="9"/>
        <v>0</v>
      </c>
      <c r="AG75" s="166" t="str">
        <f t="shared" si="10"/>
        <v>NO!</v>
      </c>
      <c r="AH75" s="164">
        <f t="shared" si="11"/>
        <v>0</v>
      </c>
      <c r="AI75" s="166" t="str">
        <f t="shared" si="12"/>
        <v>NO!</v>
      </c>
      <c r="AJ75" s="133">
        <f t="shared" si="13"/>
        <v>0</v>
      </c>
      <c r="AK75" s="134">
        <f t="shared" si="14"/>
        <v>0</v>
      </c>
      <c r="AL75" s="134">
        <f t="shared" si="15"/>
        <v>0</v>
      </c>
      <c r="AM75" s="134">
        <f t="shared" si="16"/>
        <v>0</v>
      </c>
      <c r="AN75" s="134">
        <f t="shared" si="17"/>
        <v>0</v>
      </c>
      <c r="AO75" s="134">
        <f t="shared" si="18"/>
        <v>0</v>
      </c>
      <c r="AP75" s="134">
        <f t="shared" si="19"/>
        <v>0</v>
      </c>
      <c r="AQ75" s="134">
        <f t="shared" si="20"/>
        <v>0</v>
      </c>
      <c r="AR75" s="134">
        <f t="shared" si="21"/>
        <v>0</v>
      </c>
      <c r="AS75" s="135">
        <f t="shared" si="22"/>
        <v>0</v>
      </c>
      <c r="AT75" s="56">
        <f t="shared" si="23"/>
        <v>0</v>
      </c>
      <c r="AU75" s="57">
        <f t="shared" si="23"/>
        <v>0</v>
      </c>
      <c r="AV75" s="57">
        <f t="shared" si="23"/>
        <v>0</v>
      </c>
      <c r="AW75" s="57">
        <f t="shared" si="23"/>
        <v>0</v>
      </c>
      <c r="AX75" s="58">
        <f t="shared" si="23"/>
        <v>0</v>
      </c>
      <c r="AY75" s="274" t="str">
        <f t="shared" si="24"/>
        <v>NO!</v>
      </c>
      <c r="BA75" s="93">
        <f t="shared" si="25"/>
        <v>0</v>
      </c>
      <c r="BB75" s="104">
        <f t="shared" si="26"/>
        <v>0</v>
      </c>
      <c r="BC75" s="104">
        <f t="shared" si="27"/>
        <v>0</v>
      </c>
      <c r="BD75" s="104">
        <f t="shared" si="28"/>
        <v>0</v>
      </c>
      <c r="BE75" s="104">
        <f t="shared" si="29"/>
        <v>0</v>
      </c>
      <c r="BF75" s="104">
        <f t="shared" si="30"/>
        <v>0</v>
      </c>
      <c r="BG75" s="104">
        <f t="shared" si="31"/>
        <v>0</v>
      </c>
      <c r="BH75" s="104">
        <f t="shared" si="32"/>
        <v>0</v>
      </c>
      <c r="BI75" s="104">
        <f t="shared" si="33"/>
        <v>0</v>
      </c>
      <c r="BJ75" s="104">
        <f t="shared" si="34"/>
        <v>0</v>
      </c>
      <c r="BK75" s="104">
        <f t="shared" si="35"/>
        <v>0</v>
      </c>
      <c r="BL75" s="104">
        <f t="shared" si="36"/>
        <v>0</v>
      </c>
      <c r="BM75" s="104">
        <f t="shared" si="37"/>
        <v>0</v>
      </c>
      <c r="BN75" s="104">
        <f t="shared" si="38"/>
        <v>0</v>
      </c>
      <c r="BO75" s="104">
        <f t="shared" si="39"/>
        <v>0</v>
      </c>
      <c r="BP75" s="104">
        <f t="shared" si="40"/>
        <v>0</v>
      </c>
      <c r="BQ75" s="104">
        <f t="shared" si="41"/>
        <v>0</v>
      </c>
      <c r="BR75" s="104">
        <f t="shared" si="42"/>
        <v>0</v>
      </c>
      <c r="BS75" s="104">
        <f t="shared" si="43"/>
        <v>0</v>
      </c>
      <c r="BT75" s="105">
        <f t="shared" si="44"/>
        <v>0</v>
      </c>
      <c r="BU75" s="83">
        <f t="shared" si="45"/>
        <v>0</v>
      </c>
      <c r="BV75" s="84">
        <f t="shared" si="45"/>
        <v>0</v>
      </c>
      <c r="BW75" s="84">
        <f t="shared" si="45"/>
        <v>0</v>
      </c>
      <c r="BX75" s="84">
        <f t="shared" si="45"/>
        <v>0</v>
      </c>
      <c r="BY75" s="84">
        <f t="shared" si="45"/>
        <v>0</v>
      </c>
      <c r="BZ75" s="84">
        <f t="shared" si="45"/>
        <v>0</v>
      </c>
      <c r="CA75" s="84">
        <f t="shared" si="45"/>
        <v>0</v>
      </c>
      <c r="CB75" s="84">
        <f t="shared" si="45"/>
        <v>0</v>
      </c>
      <c r="CC75" s="84">
        <f t="shared" si="45"/>
        <v>0</v>
      </c>
      <c r="CD75" s="85">
        <f t="shared" si="45"/>
        <v>0</v>
      </c>
      <c r="CE75" s="275" t="str">
        <f t="shared" si="46"/>
        <v>NO!</v>
      </c>
      <c r="CG75" s="276" t="str">
        <f t="shared" si="47"/>
        <v>-- - 0</v>
      </c>
    </row>
    <row r="76" spans="1:85">
      <c r="A76" s="29">
        <f t="shared" si="48"/>
        <v>67</v>
      </c>
      <c r="B76" s="178"/>
      <c r="C76" s="30" t="str">
        <f>VLOOKUP(E76,Fasce!$A$3:$B$8,2)</f>
        <v>--</v>
      </c>
      <c r="D76" s="158" t="str">
        <f>IF(C76="--","",COUNTIF($C$10:$C76,C76))</f>
        <v/>
      </c>
      <c r="E76" s="4"/>
      <c r="F76" s="364" t="str">
        <f t="shared" si="49"/>
        <v/>
      </c>
      <c r="G76" s="269"/>
      <c r="H76" s="266"/>
      <c r="I76" s="266"/>
      <c r="J76" s="266"/>
      <c r="K76" s="266"/>
      <c r="L76" s="266"/>
      <c r="M76" s="266"/>
      <c r="N76" s="266"/>
      <c r="O76" s="266"/>
      <c r="P76" s="361"/>
      <c r="Q76" s="267"/>
      <c r="R76" s="266"/>
      <c r="S76" s="266"/>
      <c r="T76" s="266"/>
      <c r="U76" s="266"/>
      <c r="V76" s="266"/>
      <c r="W76" s="266"/>
      <c r="X76" s="266"/>
      <c r="Y76" s="266"/>
      <c r="Z76" s="270"/>
      <c r="AA76" s="368">
        <f t="shared" si="5"/>
        <v>0</v>
      </c>
      <c r="AB76" s="369">
        <f t="shared" si="6"/>
        <v>0</v>
      </c>
      <c r="AC76" s="370">
        <f t="shared" si="7"/>
        <v>0</v>
      </c>
      <c r="AD76" s="169">
        <f t="shared" si="8"/>
        <v>0</v>
      </c>
      <c r="AE76" s="2"/>
      <c r="AF76" s="164">
        <f t="shared" si="9"/>
        <v>0</v>
      </c>
      <c r="AG76" s="166" t="str">
        <f t="shared" si="10"/>
        <v>NO!</v>
      </c>
      <c r="AH76" s="164">
        <f t="shared" si="11"/>
        <v>0</v>
      </c>
      <c r="AI76" s="166" t="str">
        <f t="shared" si="12"/>
        <v>NO!</v>
      </c>
      <c r="AJ76" s="133">
        <f t="shared" si="13"/>
        <v>0</v>
      </c>
      <c r="AK76" s="134">
        <f t="shared" si="14"/>
        <v>0</v>
      </c>
      <c r="AL76" s="134">
        <f t="shared" si="15"/>
        <v>0</v>
      </c>
      <c r="AM76" s="134">
        <f t="shared" si="16"/>
        <v>0</v>
      </c>
      <c r="AN76" s="134">
        <f t="shared" si="17"/>
        <v>0</v>
      </c>
      <c r="AO76" s="134">
        <f t="shared" si="18"/>
        <v>0</v>
      </c>
      <c r="AP76" s="134">
        <f t="shared" si="19"/>
        <v>0</v>
      </c>
      <c r="AQ76" s="134">
        <f t="shared" si="20"/>
        <v>0</v>
      </c>
      <c r="AR76" s="134">
        <f t="shared" si="21"/>
        <v>0</v>
      </c>
      <c r="AS76" s="135">
        <f t="shared" si="22"/>
        <v>0</v>
      </c>
      <c r="AT76" s="56">
        <f t="shared" si="23"/>
        <v>0</v>
      </c>
      <c r="AU76" s="57">
        <f t="shared" si="23"/>
        <v>0</v>
      </c>
      <c r="AV76" s="57">
        <f t="shared" si="23"/>
        <v>0</v>
      </c>
      <c r="AW76" s="57">
        <f t="shared" si="23"/>
        <v>0</v>
      </c>
      <c r="AX76" s="58">
        <f t="shared" si="23"/>
        <v>0</v>
      </c>
      <c r="AY76" s="274" t="str">
        <f t="shared" si="24"/>
        <v>NO!</v>
      </c>
      <c r="BA76" s="93">
        <f t="shared" si="25"/>
        <v>0</v>
      </c>
      <c r="BB76" s="104">
        <f t="shared" si="26"/>
        <v>0</v>
      </c>
      <c r="BC76" s="104">
        <f t="shared" si="27"/>
        <v>0</v>
      </c>
      <c r="BD76" s="104">
        <f t="shared" si="28"/>
        <v>0</v>
      </c>
      <c r="BE76" s="104">
        <f t="shared" si="29"/>
        <v>0</v>
      </c>
      <c r="BF76" s="104">
        <f t="shared" si="30"/>
        <v>0</v>
      </c>
      <c r="BG76" s="104">
        <f t="shared" si="31"/>
        <v>0</v>
      </c>
      <c r="BH76" s="104">
        <f t="shared" si="32"/>
        <v>0</v>
      </c>
      <c r="BI76" s="104">
        <f t="shared" si="33"/>
        <v>0</v>
      </c>
      <c r="BJ76" s="104">
        <f t="shared" si="34"/>
        <v>0</v>
      </c>
      <c r="BK76" s="104">
        <f t="shared" si="35"/>
        <v>0</v>
      </c>
      <c r="BL76" s="104">
        <f t="shared" si="36"/>
        <v>0</v>
      </c>
      <c r="BM76" s="104">
        <f t="shared" si="37"/>
        <v>0</v>
      </c>
      <c r="BN76" s="104">
        <f t="shared" si="38"/>
        <v>0</v>
      </c>
      <c r="BO76" s="104">
        <f t="shared" si="39"/>
        <v>0</v>
      </c>
      <c r="BP76" s="104">
        <f t="shared" si="40"/>
        <v>0</v>
      </c>
      <c r="BQ76" s="104">
        <f t="shared" si="41"/>
        <v>0</v>
      </c>
      <c r="BR76" s="104">
        <f t="shared" si="42"/>
        <v>0</v>
      </c>
      <c r="BS76" s="104">
        <f t="shared" si="43"/>
        <v>0</v>
      </c>
      <c r="BT76" s="105">
        <f t="shared" si="44"/>
        <v>0</v>
      </c>
      <c r="BU76" s="83">
        <f t="shared" si="45"/>
        <v>0</v>
      </c>
      <c r="BV76" s="84">
        <f t="shared" si="45"/>
        <v>0</v>
      </c>
      <c r="BW76" s="84">
        <f t="shared" si="45"/>
        <v>0</v>
      </c>
      <c r="BX76" s="84">
        <f t="shared" si="45"/>
        <v>0</v>
      </c>
      <c r="BY76" s="84">
        <f t="shared" si="45"/>
        <v>0</v>
      </c>
      <c r="BZ76" s="84">
        <f t="shared" si="45"/>
        <v>0</v>
      </c>
      <c r="CA76" s="84">
        <f t="shared" si="45"/>
        <v>0</v>
      </c>
      <c r="CB76" s="84">
        <f t="shared" si="45"/>
        <v>0</v>
      </c>
      <c r="CC76" s="84">
        <f t="shared" si="45"/>
        <v>0</v>
      </c>
      <c r="CD76" s="85">
        <f t="shared" si="45"/>
        <v>0</v>
      </c>
      <c r="CE76" s="275" t="str">
        <f t="shared" si="46"/>
        <v>NO!</v>
      </c>
      <c r="CG76" s="276" t="str">
        <f t="shared" si="47"/>
        <v>-- - 0</v>
      </c>
    </row>
    <row r="77" spans="1:85">
      <c r="A77" s="29">
        <f t="shared" si="48"/>
        <v>68</v>
      </c>
      <c r="B77" s="178"/>
      <c r="C77" s="30" t="str">
        <f>VLOOKUP(E77,Fasce!$A$3:$B$8,2)</f>
        <v>--</v>
      </c>
      <c r="D77" s="158" t="str">
        <f>IF(C77="--","",COUNTIF($C$10:$C77,C77))</f>
        <v/>
      </c>
      <c r="E77" s="4"/>
      <c r="F77" s="364" t="str">
        <f t="shared" si="49"/>
        <v/>
      </c>
      <c r="G77" s="269"/>
      <c r="H77" s="266"/>
      <c r="I77" s="266"/>
      <c r="J77" s="266"/>
      <c r="K77" s="266"/>
      <c r="L77" s="266"/>
      <c r="M77" s="266"/>
      <c r="N77" s="266"/>
      <c r="O77" s="266"/>
      <c r="P77" s="361"/>
      <c r="Q77" s="267"/>
      <c r="R77" s="266"/>
      <c r="S77" s="266"/>
      <c r="T77" s="266"/>
      <c r="U77" s="266"/>
      <c r="V77" s="266"/>
      <c r="W77" s="266"/>
      <c r="X77" s="266"/>
      <c r="Y77" s="266"/>
      <c r="Z77" s="270"/>
      <c r="AA77" s="368">
        <f t="shared" ref="AA77:AA78" si="50">SUM(G77:Z77)</f>
        <v>0</v>
      </c>
      <c r="AB77" s="369">
        <f t="shared" ref="AB77:AB78" si="51">AF77</f>
        <v>0</v>
      </c>
      <c r="AC77" s="370">
        <f t="shared" ref="AC77:AC78" si="52">AH77</f>
        <v>0</v>
      </c>
      <c r="AD77" s="169">
        <f t="shared" ref="AD77:AD78" si="53">COUNTA(G77:Z77)</f>
        <v>0</v>
      </c>
      <c r="AE77" s="2"/>
      <c r="AF77" s="164">
        <f t="shared" ref="AF77:AF78" si="54">SUM(AT77:AX77)</f>
        <v>0</v>
      </c>
      <c r="AG77" s="166" t="str">
        <f t="shared" ref="AG77:AG78" si="55">IF(COUNTIF(AT77:AX77,0)=0,"OK","NO!")</f>
        <v>NO!</v>
      </c>
      <c r="AH77" s="164">
        <f t="shared" ref="AH77:AH78" si="56">SUM(BU77:CD77)</f>
        <v>0</v>
      </c>
      <c r="AI77" s="166" t="str">
        <f t="shared" ref="AI77:AI78" si="57">IF(COUNTIF(BU77:CD77,0)=0,"OK","NO!")</f>
        <v>NO!</v>
      </c>
      <c r="AJ77" s="133">
        <f t="shared" ref="AJ77:AJ78" si="58">G77</f>
        <v>0</v>
      </c>
      <c r="AK77" s="134">
        <f t="shared" ref="AK77:AK78" si="59">H77</f>
        <v>0</v>
      </c>
      <c r="AL77" s="134">
        <f t="shared" ref="AL77:AL78" si="60">I77</f>
        <v>0</v>
      </c>
      <c r="AM77" s="134">
        <f t="shared" ref="AM77:AM78" si="61">J77</f>
        <v>0</v>
      </c>
      <c r="AN77" s="134">
        <f t="shared" ref="AN77:AN78" si="62">K77</f>
        <v>0</v>
      </c>
      <c r="AO77" s="134">
        <f t="shared" ref="AO77:AO78" si="63">L77</f>
        <v>0</v>
      </c>
      <c r="AP77" s="134">
        <f t="shared" ref="AP77:AP78" si="64">M77</f>
        <v>0</v>
      </c>
      <c r="AQ77" s="134">
        <f t="shared" ref="AQ77:AQ78" si="65">N77</f>
        <v>0</v>
      </c>
      <c r="AR77" s="134">
        <f t="shared" ref="AR77:AR78" si="66">O77</f>
        <v>0</v>
      </c>
      <c r="AS77" s="135">
        <f t="shared" ref="AS77:AS78" si="67">P77</f>
        <v>0</v>
      </c>
      <c r="AT77" s="56">
        <f t="shared" si="23"/>
        <v>0</v>
      </c>
      <c r="AU77" s="57">
        <f t="shared" si="23"/>
        <v>0</v>
      </c>
      <c r="AV77" s="57">
        <f t="shared" si="23"/>
        <v>0</v>
      </c>
      <c r="AW77" s="57">
        <f t="shared" si="23"/>
        <v>0</v>
      </c>
      <c r="AX77" s="58">
        <f t="shared" si="23"/>
        <v>0</v>
      </c>
      <c r="AY77" s="274" t="str">
        <f t="shared" ref="AY77:AY78" si="68">IF(COUNTIF(AT77:AX77,0)=0,"Sì","NO!")</f>
        <v>NO!</v>
      </c>
      <c r="BA77" s="93">
        <f t="shared" ref="BA77:BA78" si="69">G77</f>
        <v>0</v>
      </c>
      <c r="BB77" s="104">
        <f t="shared" ref="BB77:BB78" si="70">H77</f>
        <v>0</v>
      </c>
      <c r="BC77" s="104">
        <f t="shared" ref="BC77:BC78" si="71">I77</f>
        <v>0</v>
      </c>
      <c r="BD77" s="104">
        <f t="shared" ref="BD77:BD78" si="72">J77</f>
        <v>0</v>
      </c>
      <c r="BE77" s="104">
        <f t="shared" ref="BE77:BE78" si="73">K77</f>
        <v>0</v>
      </c>
      <c r="BF77" s="104">
        <f t="shared" ref="BF77:BF78" si="74">L77</f>
        <v>0</v>
      </c>
      <c r="BG77" s="104">
        <f t="shared" ref="BG77:BG78" si="75">M77</f>
        <v>0</v>
      </c>
      <c r="BH77" s="104">
        <f t="shared" ref="BH77:BH78" si="76">N77</f>
        <v>0</v>
      </c>
      <c r="BI77" s="104">
        <f t="shared" ref="BI77:BI78" si="77">O77</f>
        <v>0</v>
      </c>
      <c r="BJ77" s="104">
        <f t="shared" ref="BJ77:BJ78" si="78">P77</f>
        <v>0</v>
      </c>
      <c r="BK77" s="104">
        <f t="shared" ref="BK77:BK78" si="79">Q77</f>
        <v>0</v>
      </c>
      <c r="BL77" s="104">
        <f t="shared" ref="BL77:BL78" si="80">R77</f>
        <v>0</v>
      </c>
      <c r="BM77" s="104">
        <f t="shared" ref="BM77:BM78" si="81">S77</f>
        <v>0</v>
      </c>
      <c r="BN77" s="104">
        <f t="shared" ref="BN77:BN78" si="82">T77</f>
        <v>0</v>
      </c>
      <c r="BO77" s="104">
        <f t="shared" ref="BO77:BO78" si="83">U77</f>
        <v>0</v>
      </c>
      <c r="BP77" s="104">
        <f t="shared" ref="BP77:BP78" si="84">V77</f>
        <v>0</v>
      </c>
      <c r="BQ77" s="104">
        <f t="shared" ref="BQ77:BQ78" si="85">W77</f>
        <v>0</v>
      </c>
      <c r="BR77" s="104">
        <f t="shared" ref="BR77:BR78" si="86">X77</f>
        <v>0</v>
      </c>
      <c r="BS77" s="104">
        <f t="shared" ref="BS77:BS78" si="87">Y77</f>
        <v>0</v>
      </c>
      <c r="BT77" s="105">
        <f t="shared" ref="BT77:BT78" si="88">Z77</f>
        <v>0</v>
      </c>
      <c r="BU77" s="83">
        <f t="shared" si="45"/>
        <v>0</v>
      </c>
      <c r="BV77" s="84">
        <f t="shared" si="45"/>
        <v>0</v>
      </c>
      <c r="BW77" s="84">
        <f t="shared" si="45"/>
        <v>0</v>
      </c>
      <c r="BX77" s="84">
        <f t="shared" si="45"/>
        <v>0</v>
      </c>
      <c r="BY77" s="84">
        <f t="shared" si="45"/>
        <v>0</v>
      </c>
      <c r="BZ77" s="84">
        <f t="shared" si="45"/>
        <v>0</v>
      </c>
      <c r="CA77" s="84">
        <f t="shared" si="45"/>
        <v>0</v>
      </c>
      <c r="CB77" s="84">
        <f t="shared" si="45"/>
        <v>0</v>
      </c>
      <c r="CC77" s="84">
        <f t="shared" si="45"/>
        <v>0</v>
      </c>
      <c r="CD77" s="85">
        <f t="shared" si="45"/>
        <v>0</v>
      </c>
      <c r="CE77" s="275" t="str">
        <f t="shared" ref="CE77:CE78" si="89">IF(COUNTIF(BZ77:CD77,0)=0,"Sì","NO!")</f>
        <v>NO!</v>
      </c>
      <c r="CG77" s="276" t="str">
        <f t="shared" ref="CG77:CG78" si="90">C77&amp;" - "&amp;AD77</f>
        <v>-- - 0</v>
      </c>
    </row>
    <row r="78" spans="1:85">
      <c r="A78" s="29">
        <f t="shared" si="48"/>
        <v>69</v>
      </c>
      <c r="B78" s="178"/>
      <c r="C78" s="30" t="str">
        <f>VLOOKUP(E78,Fasce!$A$3:$B$8,2)</f>
        <v>--</v>
      </c>
      <c r="D78" s="158" t="str">
        <f>IF(C78="--","",COUNTIF($C$10:$C78,C78))</f>
        <v/>
      </c>
      <c r="E78" s="4"/>
      <c r="F78" s="364" t="str">
        <f t="shared" si="49"/>
        <v/>
      </c>
      <c r="G78" s="269"/>
      <c r="H78" s="266"/>
      <c r="I78" s="266"/>
      <c r="J78" s="266"/>
      <c r="K78" s="266"/>
      <c r="L78" s="266"/>
      <c r="M78" s="266"/>
      <c r="N78" s="266"/>
      <c r="O78" s="266"/>
      <c r="P78" s="361"/>
      <c r="Q78" s="267"/>
      <c r="R78" s="266"/>
      <c r="S78" s="266"/>
      <c r="T78" s="266"/>
      <c r="U78" s="266"/>
      <c r="V78" s="266"/>
      <c r="W78" s="266"/>
      <c r="X78" s="266"/>
      <c r="Y78" s="266"/>
      <c r="Z78" s="270"/>
      <c r="AA78" s="368">
        <f t="shared" si="50"/>
        <v>0</v>
      </c>
      <c r="AB78" s="369">
        <f t="shared" si="51"/>
        <v>0</v>
      </c>
      <c r="AC78" s="370">
        <f t="shared" si="52"/>
        <v>0</v>
      </c>
      <c r="AD78" s="169">
        <f t="shared" si="53"/>
        <v>0</v>
      </c>
      <c r="AE78" s="2"/>
      <c r="AF78" s="164">
        <f t="shared" si="54"/>
        <v>0</v>
      </c>
      <c r="AG78" s="166" t="str">
        <f t="shared" si="55"/>
        <v>NO!</v>
      </c>
      <c r="AH78" s="164">
        <f t="shared" si="56"/>
        <v>0</v>
      </c>
      <c r="AI78" s="166" t="str">
        <f t="shared" si="57"/>
        <v>NO!</v>
      </c>
      <c r="AJ78" s="133">
        <f t="shared" si="58"/>
        <v>0</v>
      </c>
      <c r="AK78" s="134">
        <f t="shared" si="59"/>
        <v>0</v>
      </c>
      <c r="AL78" s="134">
        <f t="shared" si="60"/>
        <v>0</v>
      </c>
      <c r="AM78" s="134">
        <f t="shared" si="61"/>
        <v>0</v>
      </c>
      <c r="AN78" s="134">
        <f t="shared" si="62"/>
        <v>0</v>
      </c>
      <c r="AO78" s="134">
        <f t="shared" si="63"/>
        <v>0</v>
      </c>
      <c r="AP78" s="134">
        <f t="shared" si="64"/>
        <v>0</v>
      </c>
      <c r="AQ78" s="134">
        <f t="shared" si="65"/>
        <v>0</v>
      </c>
      <c r="AR78" s="134">
        <f t="shared" si="66"/>
        <v>0</v>
      </c>
      <c r="AS78" s="135">
        <f t="shared" si="67"/>
        <v>0</v>
      </c>
      <c r="AT78" s="56">
        <f t="shared" ref="AT78:AX78" si="91">LARGE($AJ78:$AS78,AT$9)</f>
        <v>0</v>
      </c>
      <c r="AU78" s="57">
        <f t="shared" si="91"/>
        <v>0</v>
      </c>
      <c r="AV78" s="57">
        <f t="shared" si="91"/>
        <v>0</v>
      </c>
      <c r="AW78" s="57">
        <f t="shared" si="91"/>
        <v>0</v>
      </c>
      <c r="AX78" s="58">
        <f t="shared" si="91"/>
        <v>0</v>
      </c>
      <c r="AY78" s="274" t="str">
        <f t="shared" si="68"/>
        <v>NO!</v>
      </c>
      <c r="BA78" s="93">
        <f t="shared" si="69"/>
        <v>0</v>
      </c>
      <c r="BB78" s="104">
        <f t="shared" si="70"/>
        <v>0</v>
      </c>
      <c r="BC78" s="104">
        <f t="shared" si="71"/>
        <v>0</v>
      </c>
      <c r="BD78" s="104">
        <f t="shared" si="72"/>
        <v>0</v>
      </c>
      <c r="BE78" s="104">
        <f t="shared" si="73"/>
        <v>0</v>
      </c>
      <c r="BF78" s="104">
        <f t="shared" si="74"/>
        <v>0</v>
      </c>
      <c r="BG78" s="104">
        <f t="shared" si="75"/>
        <v>0</v>
      </c>
      <c r="BH78" s="104">
        <f t="shared" si="76"/>
        <v>0</v>
      </c>
      <c r="BI78" s="104">
        <f t="shared" si="77"/>
        <v>0</v>
      </c>
      <c r="BJ78" s="104">
        <f t="shared" si="78"/>
        <v>0</v>
      </c>
      <c r="BK78" s="104">
        <f t="shared" si="79"/>
        <v>0</v>
      </c>
      <c r="BL78" s="104">
        <f t="shared" si="80"/>
        <v>0</v>
      </c>
      <c r="BM78" s="104">
        <f t="shared" si="81"/>
        <v>0</v>
      </c>
      <c r="BN78" s="104">
        <f t="shared" si="82"/>
        <v>0</v>
      </c>
      <c r="BO78" s="104">
        <f t="shared" si="83"/>
        <v>0</v>
      </c>
      <c r="BP78" s="104">
        <f t="shared" si="84"/>
        <v>0</v>
      </c>
      <c r="BQ78" s="104">
        <f t="shared" si="85"/>
        <v>0</v>
      </c>
      <c r="BR78" s="104">
        <f t="shared" si="86"/>
        <v>0</v>
      </c>
      <c r="BS78" s="104">
        <f t="shared" si="87"/>
        <v>0</v>
      </c>
      <c r="BT78" s="105">
        <f t="shared" si="88"/>
        <v>0</v>
      </c>
      <c r="BU78" s="83">
        <f t="shared" ref="BU78:CD78" si="92">LARGE($BA78:$BT78,BU$9)</f>
        <v>0</v>
      </c>
      <c r="BV78" s="84">
        <f t="shared" si="92"/>
        <v>0</v>
      </c>
      <c r="BW78" s="84">
        <f t="shared" si="92"/>
        <v>0</v>
      </c>
      <c r="BX78" s="84">
        <f t="shared" si="92"/>
        <v>0</v>
      </c>
      <c r="BY78" s="84">
        <f t="shared" si="92"/>
        <v>0</v>
      </c>
      <c r="BZ78" s="84">
        <f t="shared" si="92"/>
        <v>0</v>
      </c>
      <c r="CA78" s="84">
        <f t="shared" si="92"/>
        <v>0</v>
      </c>
      <c r="CB78" s="84">
        <f t="shared" si="92"/>
        <v>0</v>
      </c>
      <c r="CC78" s="84">
        <f t="shared" si="92"/>
        <v>0</v>
      </c>
      <c r="CD78" s="85">
        <f t="shared" si="92"/>
        <v>0</v>
      </c>
      <c r="CE78" s="275" t="str">
        <f t="shared" si="89"/>
        <v>NO!</v>
      </c>
      <c r="CG78" s="276" t="str">
        <f t="shared" si="90"/>
        <v>-- - 0</v>
      </c>
    </row>
    <row r="79" spans="1:85" ht="13.5" thickBot="1">
      <c r="A79" s="29">
        <f t="shared" si="48"/>
        <v>70</v>
      </c>
      <c r="B79" s="178"/>
      <c r="C79" s="30" t="str">
        <f>VLOOKUP(E79,Fasce!$A$3:$B$8,2)</f>
        <v>--</v>
      </c>
      <c r="D79" s="158" t="str">
        <f>IF(C79="--","",COUNTIF($C$10:$C79,C79))</f>
        <v/>
      </c>
      <c r="E79" s="4"/>
      <c r="F79" s="364" t="str">
        <f t="shared" si="49"/>
        <v/>
      </c>
      <c r="G79" s="269"/>
      <c r="H79" s="266"/>
      <c r="I79" s="266"/>
      <c r="J79" s="266"/>
      <c r="K79" s="266"/>
      <c r="L79" s="266"/>
      <c r="M79" s="266"/>
      <c r="N79" s="266"/>
      <c r="O79" s="266"/>
      <c r="P79" s="361"/>
      <c r="Q79" s="267"/>
      <c r="R79" s="266"/>
      <c r="S79" s="266"/>
      <c r="T79" s="266"/>
      <c r="U79" s="266"/>
      <c r="V79" s="266"/>
      <c r="W79" s="266"/>
      <c r="X79" s="266"/>
      <c r="Y79" s="266"/>
      <c r="Z79" s="270"/>
      <c r="AA79" s="368">
        <f t="shared" ref="AA79" si="93">SUM(G79:Z79)</f>
        <v>0</v>
      </c>
      <c r="AB79" s="369">
        <f t="shared" ref="AB79" si="94">AF79</f>
        <v>0</v>
      </c>
      <c r="AC79" s="370">
        <f t="shared" ref="AC79" si="95">AH79</f>
        <v>0</v>
      </c>
      <c r="AD79" s="169">
        <f t="shared" ref="AD79" si="96">COUNTA(G79:Z79)</f>
        <v>0</v>
      </c>
      <c r="AE79" s="2"/>
      <c r="AF79" s="164">
        <f t="shared" ref="AF79" si="97">SUM(AT79:AX79)</f>
        <v>0</v>
      </c>
      <c r="AG79" s="166" t="str">
        <f t="shared" ref="AG79" si="98">IF(COUNTIF(AT79:AX79,0)=0,"OK","NO!")</f>
        <v>NO!</v>
      </c>
      <c r="AH79" s="164">
        <f t="shared" ref="AH79" si="99">SUM(BU79:CD79)</f>
        <v>0</v>
      </c>
      <c r="AI79" s="166" t="str">
        <f t="shared" ref="AI79" si="100">IF(COUNTIF(BU79:CD79,0)=0,"OK","NO!")</f>
        <v>NO!</v>
      </c>
      <c r="AJ79" s="133">
        <f t="shared" ref="AJ79" si="101">G79</f>
        <v>0</v>
      </c>
      <c r="AK79" s="134">
        <f t="shared" ref="AK79" si="102">H79</f>
        <v>0</v>
      </c>
      <c r="AL79" s="134">
        <f t="shared" ref="AL79" si="103">I79</f>
        <v>0</v>
      </c>
      <c r="AM79" s="134">
        <f t="shared" ref="AM79" si="104">J79</f>
        <v>0</v>
      </c>
      <c r="AN79" s="134">
        <f t="shared" ref="AN79" si="105">K79</f>
        <v>0</v>
      </c>
      <c r="AO79" s="134">
        <f t="shared" ref="AO79" si="106">L79</f>
        <v>0</v>
      </c>
      <c r="AP79" s="134">
        <f t="shared" ref="AP79" si="107">M79</f>
        <v>0</v>
      </c>
      <c r="AQ79" s="134">
        <f t="shared" ref="AQ79" si="108">N79</f>
        <v>0</v>
      </c>
      <c r="AR79" s="134">
        <f t="shared" ref="AR79" si="109">O79</f>
        <v>0</v>
      </c>
      <c r="AS79" s="135">
        <f t="shared" ref="AS79" si="110">P79</f>
        <v>0</v>
      </c>
      <c r="AT79" s="56">
        <f t="shared" ref="AT79:AX79" si="111">LARGE($AJ79:$AS79,AT$9)</f>
        <v>0</v>
      </c>
      <c r="AU79" s="57">
        <f t="shared" si="111"/>
        <v>0</v>
      </c>
      <c r="AV79" s="57">
        <f t="shared" si="111"/>
        <v>0</v>
      </c>
      <c r="AW79" s="57">
        <f t="shared" si="111"/>
        <v>0</v>
      </c>
      <c r="AX79" s="58">
        <f t="shared" si="111"/>
        <v>0</v>
      </c>
      <c r="AY79" s="277" t="str">
        <f t="shared" ref="AY79" si="112">IF(COUNTIF(AT79:AX79,0)=0,"Sì","NO!")</f>
        <v>NO!</v>
      </c>
      <c r="BA79" s="93">
        <f t="shared" ref="BA79" si="113">G79</f>
        <v>0</v>
      </c>
      <c r="BB79" s="104">
        <f t="shared" ref="BB79" si="114">H79</f>
        <v>0</v>
      </c>
      <c r="BC79" s="104">
        <f t="shared" ref="BC79" si="115">I79</f>
        <v>0</v>
      </c>
      <c r="BD79" s="104">
        <f t="shared" ref="BD79" si="116">J79</f>
        <v>0</v>
      </c>
      <c r="BE79" s="104">
        <f t="shared" ref="BE79" si="117">K79</f>
        <v>0</v>
      </c>
      <c r="BF79" s="104">
        <f t="shared" ref="BF79" si="118">L79</f>
        <v>0</v>
      </c>
      <c r="BG79" s="104">
        <f t="shared" ref="BG79" si="119">M79</f>
        <v>0</v>
      </c>
      <c r="BH79" s="104">
        <f t="shared" ref="BH79" si="120">N79</f>
        <v>0</v>
      </c>
      <c r="BI79" s="104">
        <f t="shared" ref="BI79" si="121">O79</f>
        <v>0</v>
      </c>
      <c r="BJ79" s="104">
        <f t="shared" ref="BJ79" si="122">P79</f>
        <v>0</v>
      </c>
      <c r="BK79" s="104">
        <f t="shared" ref="BK79" si="123">Q79</f>
        <v>0</v>
      </c>
      <c r="BL79" s="104">
        <f t="shared" ref="BL79" si="124">R79</f>
        <v>0</v>
      </c>
      <c r="BM79" s="104">
        <f t="shared" ref="BM79" si="125">S79</f>
        <v>0</v>
      </c>
      <c r="BN79" s="104">
        <f t="shared" ref="BN79" si="126">T79</f>
        <v>0</v>
      </c>
      <c r="BO79" s="104">
        <f t="shared" ref="BO79" si="127">U79</f>
        <v>0</v>
      </c>
      <c r="BP79" s="104">
        <f t="shared" ref="BP79" si="128">V79</f>
        <v>0</v>
      </c>
      <c r="BQ79" s="104">
        <f t="shared" ref="BQ79" si="129">W79</f>
        <v>0</v>
      </c>
      <c r="BR79" s="104">
        <f t="shared" ref="BR79" si="130">X79</f>
        <v>0</v>
      </c>
      <c r="BS79" s="104">
        <f t="shared" ref="BS79" si="131">Y79</f>
        <v>0</v>
      </c>
      <c r="BT79" s="105">
        <f t="shared" ref="BT79" si="132">Z79</f>
        <v>0</v>
      </c>
      <c r="BU79" s="83">
        <f t="shared" ref="BU79:CD79" si="133">LARGE($BA79:$BT79,BU$9)</f>
        <v>0</v>
      </c>
      <c r="BV79" s="84">
        <f t="shared" si="133"/>
        <v>0</v>
      </c>
      <c r="BW79" s="84">
        <f t="shared" si="133"/>
        <v>0</v>
      </c>
      <c r="BX79" s="84">
        <f t="shared" si="133"/>
        <v>0</v>
      </c>
      <c r="BY79" s="84">
        <f t="shared" si="133"/>
        <v>0</v>
      </c>
      <c r="BZ79" s="84">
        <f t="shared" si="133"/>
        <v>0</v>
      </c>
      <c r="CA79" s="84">
        <f t="shared" si="133"/>
        <v>0</v>
      </c>
      <c r="CB79" s="84">
        <f t="shared" si="133"/>
        <v>0</v>
      </c>
      <c r="CC79" s="84">
        <f t="shared" si="133"/>
        <v>0</v>
      </c>
      <c r="CD79" s="85">
        <f t="shared" si="133"/>
        <v>0</v>
      </c>
      <c r="CE79" s="278" t="str">
        <f t="shared" ref="CE79" si="134">IF(COUNTIF(BZ79:CD79,0)=0,"Sì","NO!")</f>
        <v>NO!</v>
      </c>
      <c r="CG79" s="279" t="str">
        <f t="shared" ref="CG79" si="135">C79&amp;" - "&amp;AD79</f>
        <v>-- - 0</v>
      </c>
    </row>
    <row r="80" spans="1:85" ht="13.5" thickBot="1">
      <c r="A80" s="8"/>
      <c r="B80" s="9" t="s">
        <v>1</v>
      </c>
      <c r="C80" s="10"/>
      <c r="D80" s="10"/>
      <c r="E80" s="11"/>
      <c r="F80" s="6"/>
      <c r="G80" s="21">
        <f t="shared" ref="G80:Z80" si="136">COUNTA(G10:G79)</f>
        <v>10</v>
      </c>
      <c r="H80" s="22">
        <f t="shared" si="136"/>
        <v>18</v>
      </c>
      <c r="I80" s="22">
        <f t="shared" si="136"/>
        <v>26</v>
      </c>
      <c r="J80" s="22">
        <f t="shared" si="136"/>
        <v>13</v>
      </c>
      <c r="K80" s="22">
        <f t="shared" si="136"/>
        <v>18</v>
      </c>
      <c r="L80" s="22">
        <f t="shared" si="136"/>
        <v>17</v>
      </c>
      <c r="M80" s="23">
        <f t="shared" si="136"/>
        <v>18</v>
      </c>
      <c r="N80" s="22">
        <f t="shared" si="136"/>
        <v>12</v>
      </c>
      <c r="O80" s="22">
        <f t="shared" si="136"/>
        <v>15</v>
      </c>
      <c r="P80" s="48">
        <f t="shared" si="136"/>
        <v>14</v>
      </c>
      <c r="Q80" s="49">
        <f t="shared" si="136"/>
        <v>0</v>
      </c>
      <c r="R80" s="22">
        <f t="shared" si="136"/>
        <v>0</v>
      </c>
      <c r="S80" s="22">
        <f t="shared" si="136"/>
        <v>0</v>
      </c>
      <c r="T80" s="22">
        <f t="shared" si="136"/>
        <v>0</v>
      </c>
      <c r="U80" s="22">
        <f t="shared" si="136"/>
        <v>0</v>
      </c>
      <c r="V80" s="22">
        <f t="shared" si="136"/>
        <v>0</v>
      </c>
      <c r="W80" s="22">
        <f t="shared" si="136"/>
        <v>0</v>
      </c>
      <c r="X80" s="22">
        <f t="shared" si="136"/>
        <v>0</v>
      </c>
      <c r="Y80" s="23">
        <f t="shared" si="136"/>
        <v>0</v>
      </c>
      <c r="Z80" s="28">
        <f t="shared" si="136"/>
        <v>0</v>
      </c>
      <c r="AA80" s="59"/>
      <c r="AB80" s="60"/>
      <c r="AC80" s="61"/>
      <c r="AD80" s="61"/>
      <c r="AE80" s="2"/>
      <c r="AF80" s="62"/>
      <c r="AG80" s="63"/>
      <c r="AH80" s="62"/>
      <c r="AI80" s="63"/>
      <c r="AJ80" s="114">
        <f t="shared" ref="AJ80:AS80" si="137">G80</f>
        <v>10</v>
      </c>
      <c r="AK80" s="115">
        <f t="shared" si="137"/>
        <v>18</v>
      </c>
      <c r="AL80" s="115">
        <f t="shared" si="137"/>
        <v>26</v>
      </c>
      <c r="AM80" s="115">
        <f t="shared" si="137"/>
        <v>13</v>
      </c>
      <c r="AN80" s="115">
        <f t="shared" si="137"/>
        <v>18</v>
      </c>
      <c r="AO80" s="115">
        <f t="shared" si="137"/>
        <v>17</v>
      </c>
      <c r="AP80" s="115">
        <f t="shared" si="137"/>
        <v>18</v>
      </c>
      <c r="AQ80" s="115">
        <f t="shared" si="137"/>
        <v>12</v>
      </c>
      <c r="AR80" s="115">
        <f t="shared" si="137"/>
        <v>15</v>
      </c>
      <c r="AS80" s="116">
        <f t="shared" si="137"/>
        <v>14</v>
      </c>
      <c r="AT80" s="64"/>
      <c r="AU80" s="65"/>
      <c r="AV80" s="65"/>
      <c r="AW80" s="65"/>
      <c r="AX80" s="66"/>
      <c r="AY80" s="67"/>
      <c r="BA80" s="96">
        <f t="shared" ref="BA80:BJ80" si="138">G80</f>
        <v>10</v>
      </c>
      <c r="BB80" s="106">
        <f t="shared" si="138"/>
        <v>18</v>
      </c>
      <c r="BC80" s="106">
        <f t="shared" si="138"/>
        <v>26</v>
      </c>
      <c r="BD80" s="106">
        <f t="shared" si="138"/>
        <v>13</v>
      </c>
      <c r="BE80" s="106">
        <f t="shared" si="138"/>
        <v>18</v>
      </c>
      <c r="BF80" s="106">
        <f t="shared" si="138"/>
        <v>17</v>
      </c>
      <c r="BG80" s="106">
        <f t="shared" si="138"/>
        <v>18</v>
      </c>
      <c r="BH80" s="106">
        <f t="shared" si="138"/>
        <v>12</v>
      </c>
      <c r="BI80" s="106">
        <f t="shared" si="138"/>
        <v>15</v>
      </c>
      <c r="BJ80" s="106">
        <f t="shared" si="138"/>
        <v>14</v>
      </c>
      <c r="BK80" s="106">
        <f t="shared" ref="BK80:BT80" si="139">Q80</f>
        <v>0</v>
      </c>
      <c r="BL80" s="106">
        <f t="shared" si="139"/>
        <v>0</v>
      </c>
      <c r="BM80" s="106">
        <f t="shared" si="139"/>
        <v>0</v>
      </c>
      <c r="BN80" s="106">
        <f t="shared" si="139"/>
        <v>0</v>
      </c>
      <c r="BO80" s="106">
        <f t="shared" si="139"/>
        <v>0</v>
      </c>
      <c r="BP80" s="106">
        <f t="shared" si="139"/>
        <v>0</v>
      </c>
      <c r="BQ80" s="106">
        <f t="shared" si="139"/>
        <v>0</v>
      </c>
      <c r="BR80" s="106">
        <f t="shared" si="139"/>
        <v>0</v>
      </c>
      <c r="BS80" s="106">
        <f t="shared" si="139"/>
        <v>0</v>
      </c>
      <c r="BT80" s="107">
        <f t="shared" si="139"/>
        <v>0</v>
      </c>
      <c r="BU80" s="64"/>
      <c r="BV80" s="65"/>
      <c r="BW80" s="65"/>
      <c r="BX80" s="65"/>
      <c r="BY80" s="65"/>
      <c r="BZ80" s="65"/>
      <c r="CA80" s="65"/>
      <c r="CB80" s="65"/>
      <c r="CC80" s="65"/>
      <c r="CD80" s="66"/>
      <c r="CE80" s="67"/>
      <c r="CG80" s="94"/>
    </row>
    <row r="81" spans="1:83">
      <c r="A81" s="12"/>
      <c r="B81" s="16" t="s">
        <v>11</v>
      </c>
      <c r="C81" s="17"/>
      <c r="D81" s="17"/>
      <c r="E81" s="17"/>
      <c r="F81" s="17"/>
      <c r="G81" s="18">
        <f>SUM(G80:Z80)/G82</f>
        <v>16.100000000000001</v>
      </c>
      <c r="AF81" s="94"/>
      <c r="AG81" s="94"/>
      <c r="AH81" s="94"/>
      <c r="AI81" s="167"/>
      <c r="AJ81" s="117">
        <f t="shared" ref="AJ81:AS81" si="140">COUNTIF(AJ10:AJ79,"&gt;0")</f>
        <v>10</v>
      </c>
      <c r="AK81" s="118">
        <f t="shared" si="140"/>
        <v>18</v>
      </c>
      <c r="AL81" s="118">
        <f t="shared" si="140"/>
        <v>26</v>
      </c>
      <c r="AM81" s="118">
        <f t="shared" si="140"/>
        <v>13</v>
      </c>
      <c r="AN81" s="118">
        <f t="shared" si="140"/>
        <v>18</v>
      </c>
      <c r="AO81" s="118">
        <f t="shared" si="140"/>
        <v>17</v>
      </c>
      <c r="AP81" s="118">
        <f t="shared" si="140"/>
        <v>18</v>
      </c>
      <c r="AQ81" s="118">
        <f t="shared" si="140"/>
        <v>12</v>
      </c>
      <c r="AR81" s="118">
        <f t="shared" si="140"/>
        <v>15</v>
      </c>
      <c r="AS81" s="119">
        <f t="shared" si="140"/>
        <v>14</v>
      </c>
      <c r="AT81" s="95"/>
      <c r="AU81" s="24"/>
      <c r="AV81" s="24"/>
      <c r="AW81" s="24"/>
      <c r="AX81" s="24"/>
      <c r="AY81" s="94"/>
      <c r="BA81" s="108">
        <f t="shared" ref="BA81:BT81" si="141">COUNTIF(BA10:BA79,"&gt;0")</f>
        <v>10</v>
      </c>
      <c r="BB81" s="109">
        <f t="shared" si="141"/>
        <v>18</v>
      </c>
      <c r="BC81" s="109">
        <f t="shared" si="141"/>
        <v>26</v>
      </c>
      <c r="BD81" s="109">
        <f t="shared" si="141"/>
        <v>13</v>
      </c>
      <c r="BE81" s="109">
        <f t="shared" si="141"/>
        <v>18</v>
      </c>
      <c r="BF81" s="109">
        <f t="shared" si="141"/>
        <v>17</v>
      </c>
      <c r="BG81" s="109">
        <f t="shared" si="141"/>
        <v>18</v>
      </c>
      <c r="BH81" s="109">
        <f t="shared" si="141"/>
        <v>12</v>
      </c>
      <c r="BI81" s="109">
        <f t="shared" si="141"/>
        <v>15</v>
      </c>
      <c r="BJ81" s="109">
        <f t="shared" si="141"/>
        <v>14</v>
      </c>
      <c r="BK81" s="109">
        <f t="shared" si="141"/>
        <v>0</v>
      </c>
      <c r="BL81" s="109">
        <f t="shared" si="141"/>
        <v>0</v>
      </c>
      <c r="BM81" s="109">
        <f t="shared" si="141"/>
        <v>0</v>
      </c>
      <c r="BN81" s="109">
        <f t="shared" si="141"/>
        <v>0</v>
      </c>
      <c r="BO81" s="109">
        <f t="shared" si="141"/>
        <v>0</v>
      </c>
      <c r="BP81" s="109">
        <f t="shared" si="141"/>
        <v>0</v>
      </c>
      <c r="BQ81" s="109">
        <f t="shared" si="141"/>
        <v>0</v>
      </c>
      <c r="BR81" s="109">
        <f t="shared" si="141"/>
        <v>0</v>
      </c>
      <c r="BS81" s="109">
        <f t="shared" si="141"/>
        <v>0</v>
      </c>
      <c r="BT81" s="110">
        <f t="shared" si="141"/>
        <v>0</v>
      </c>
      <c r="BU81" s="97"/>
      <c r="BV81" s="98"/>
      <c r="BW81" s="98"/>
      <c r="BX81" s="98"/>
      <c r="BY81" s="98"/>
      <c r="BZ81" s="98"/>
      <c r="CA81" s="98"/>
      <c r="CB81" s="98"/>
      <c r="CC81" s="98"/>
      <c r="CD81" s="98"/>
      <c r="CE81" s="94"/>
    </row>
    <row r="82" spans="1:83" ht="13.5" thickBot="1">
      <c r="B82" s="13" t="s">
        <v>13</v>
      </c>
      <c r="C82" s="14"/>
      <c r="D82" s="14"/>
      <c r="E82" s="14"/>
      <c r="F82" s="14"/>
      <c r="G82" s="15">
        <f>COUNTIF(G80:Z80,"&lt;&gt;0")</f>
        <v>10</v>
      </c>
      <c r="AI82" s="168"/>
      <c r="AJ82" s="111" t="b">
        <f t="shared" ref="AJ82:AS82" si="142">AJ80=AJ81</f>
        <v>1</v>
      </c>
      <c r="AK82" s="112" t="b">
        <f t="shared" si="142"/>
        <v>1</v>
      </c>
      <c r="AL82" s="112" t="b">
        <f t="shared" si="142"/>
        <v>1</v>
      </c>
      <c r="AM82" s="112" t="b">
        <f t="shared" si="142"/>
        <v>1</v>
      </c>
      <c r="AN82" s="112" t="b">
        <f t="shared" si="142"/>
        <v>1</v>
      </c>
      <c r="AO82" s="112" t="b">
        <f t="shared" si="142"/>
        <v>1</v>
      </c>
      <c r="AP82" s="112" t="b">
        <f t="shared" si="142"/>
        <v>1</v>
      </c>
      <c r="AQ82" s="112" t="b">
        <f t="shared" si="142"/>
        <v>1</v>
      </c>
      <c r="AR82" s="112" t="b">
        <f t="shared" si="142"/>
        <v>1</v>
      </c>
      <c r="AS82" s="113" t="b">
        <f t="shared" si="142"/>
        <v>1</v>
      </c>
      <c r="AT82" s="19"/>
      <c r="AU82" s="7"/>
      <c r="AV82" s="7"/>
      <c r="AW82" s="7"/>
      <c r="AX82" s="7"/>
      <c r="BA82" s="111" t="b">
        <f t="shared" ref="BA82:BT82" si="143">BA80=BA81</f>
        <v>1</v>
      </c>
      <c r="BB82" s="112" t="b">
        <f t="shared" si="143"/>
        <v>1</v>
      </c>
      <c r="BC82" s="112" t="b">
        <f t="shared" si="143"/>
        <v>1</v>
      </c>
      <c r="BD82" s="112" t="b">
        <f t="shared" si="143"/>
        <v>1</v>
      </c>
      <c r="BE82" s="112" t="b">
        <f t="shared" si="143"/>
        <v>1</v>
      </c>
      <c r="BF82" s="112" t="b">
        <f t="shared" si="143"/>
        <v>1</v>
      </c>
      <c r="BG82" s="112" t="b">
        <f t="shared" si="143"/>
        <v>1</v>
      </c>
      <c r="BH82" s="112" t="b">
        <f t="shared" si="143"/>
        <v>1</v>
      </c>
      <c r="BI82" s="112" t="b">
        <f t="shared" si="143"/>
        <v>1</v>
      </c>
      <c r="BJ82" s="112" t="b">
        <f t="shared" si="143"/>
        <v>1</v>
      </c>
      <c r="BK82" s="112" t="b">
        <f t="shared" si="143"/>
        <v>1</v>
      </c>
      <c r="BL82" s="112" t="b">
        <f t="shared" si="143"/>
        <v>1</v>
      </c>
      <c r="BM82" s="112" t="b">
        <f t="shared" si="143"/>
        <v>1</v>
      </c>
      <c r="BN82" s="112" t="b">
        <f t="shared" si="143"/>
        <v>1</v>
      </c>
      <c r="BO82" s="112" t="b">
        <f t="shared" si="143"/>
        <v>1</v>
      </c>
      <c r="BP82" s="112" t="b">
        <f t="shared" si="143"/>
        <v>1</v>
      </c>
      <c r="BQ82" s="112" t="b">
        <f t="shared" si="143"/>
        <v>1</v>
      </c>
      <c r="BR82" s="112" t="b">
        <f t="shared" si="143"/>
        <v>1</v>
      </c>
      <c r="BS82" s="112" t="b">
        <f t="shared" si="143"/>
        <v>1</v>
      </c>
      <c r="BT82" s="113" t="b">
        <f t="shared" si="143"/>
        <v>1</v>
      </c>
      <c r="BU82" s="20"/>
      <c r="BV82" s="1"/>
      <c r="BW82" s="1"/>
      <c r="BX82" s="1"/>
      <c r="BY82" s="1"/>
      <c r="BZ82" s="1"/>
      <c r="CA82" s="1"/>
      <c r="CB82" s="1"/>
      <c r="CC82" s="1"/>
      <c r="CD82" s="1"/>
    </row>
    <row r="83" spans="1:83" s="5" customFormat="1" ht="13.5" thickBot="1"/>
    <row r="84" spans="1:83" s="5" customFormat="1" ht="20.100000000000001" customHeight="1" thickBot="1">
      <c r="B84" s="153" t="s">
        <v>42</v>
      </c>
      <c r="C84" s="154"/>
    </row>
    <row r="85" spans="1:83" s="5" customFormat="1" ht="15" customHeight="1">
      <c r="B85" s="155" t="s">
        <v>21</v>
      </c>
      <c r="C85" s="248">
        <f>COUNTIF(C$10:C$79,$B85)</f>
        <v>6</v>
      </c>
    </row>
    <row r="86" spans="1:83" s="5" customFormat="1" ht="15" customHeight="1">
      <c r="B86" s="156" t="s">
        <v>119</v>
      </c>
      <c r="C86" s="245">
        <f>COUNTIF(C$10:C$79,$B86)</f>
        <v>14</v>
      </c>
    </row>
    <row r="87" spans="1:83" s="5" customFormat="1" ht="15" customHeight="1">
      <c r="B87" s="156" t="s">
        <v>118</v>
      </c>
      <c r="C87" s="245">
        <f>COUNTIF(C$10:C$79,$B87)</f>
        <v>18</v>
      </c>
    </row>
    <row r="88" spans="1:83" s="5" customFormat="1" ht="15" customHeight="1">
      <c r="B88" s="156" t="s">
        <v>117</v>
      </c>
      <c r="C88" s="245">
        <f>COUNTIF(C$10:C$79,$B88)</f>
        <v>10</v>
      </c>
    </row>
    <row r="89" spans="1:83" s="5" customFormat="1" ht="15" customHeight="1">
      <c r="B89" s="157" t="s">
        <v>116</v>
      </c>
      <c r="C89" s="246">
        <f>COUNTIF(C$10:C$79,$B89)</f>
        <v>14</v>
      </c>
    </row>
    <row r="90" spans="1:83" s="5" customFormat="1" ht="20.100000000000001" customHeight="1">
      <c r="B90" s="151" t="s">
        <v>43</v>
      </c>
      <c r="C90" s="249">
        <f>SUM(C85:C89)</f>
        <v>62</v>
      </c>
    </row>
    <row r="91" spans="1:83" s="5" customFormat="1" ht="20.100000000000001" customHeight="1">
      <c r="B91" s="151" t="s">
        <v>45</v>
      </c>
      <c r="C91" s="250">
        <f>COUNTIF($C$10:$C$79,"--")</f>
        <v>8</v>
      </c>
    </row>
    <row r="92" spans="1:83" s="5" customFormat="1" ht="20.100000000000001" customHeight="1" thickBot="1">
      <c r="B92" s="152" t="s">
        <v>44</v>
      </c>
      <c r="C92" s="247">
        <f>SUM(C90:C91)</f>
        <v>70</v>
      </c>
    </row>
    <row r="93" spans="1:83" s="5" customFormat="1" ht="13.5" thickBot="1">
      <c r="B93" s="43"/>
      <c r="C93" s="43"/>
    </row>
    <row r="94" spans="1:83" s="5" customFormat="1" ht="20.100000000000001" customHeight="1" thickBot="1">
      <c r="B94" s="153" t="s">
        <v>48</v>
      </c>
      <c r="C94" s="154"/>
    </row>
    <row r="95" spans="1:83" s="5" customFormat="1" ht="20.100000000000001" customHeight="1">
      <c r="B95" s="171" t="s">
        <v>108</v>
      </c>
      <c r="C95" s="172" t="s">
        <v>51</v>
      </c>
    </row>
    <row r="96" spans="1:83" s="5" customFormat="1" ht="15" customHeight="1">
      <c r="B96" s="173">
        <v>20</v>
      </c>
      <c r="C96" s="188">
        <f t="shared" ref="C96:C115" si="144">COUNTIF($AD$10:$AD$79,B96)</f>
        <v>0</v>
      </c>
    </row>
    <row r="97" spans="2:3" s="5" customFormat="1" ht="15" customHeight="1">
      <c r="B97" s="156">
        <f>+B96-1</f>
        <v>19</v>
      </c>
      <c r="C97" s="189">
        <f t="shared" si="144"/>
        <v>0</v>
      </c>
    </row>
    <row r="98" spans="2:3" s="5" customFormat="1" ht="15" customHeight="1">
      <c r="B98" s="156">
        <f t="shared" ref="B98:B115" si="145">+B97-1</f>
        <v>18</v>
      </c>
      <c r="C98" s="189">
        <f t="shared" si="144"/>
        <v>0</v>
      </c>
    </row>
    <row r="99" spans="2:3" s="5" customFormat="1" ht="15" customHeight="1">
      <c r="B99" s="156">
        <f t="shared" si="145"/>
        <v>17</v>
      </c>
      <c r="C99" s="189">
        <f t="shared" si="144"/>
        <v>0</v>
      </c>
    </row>
    <row r="100" spans="2:3" s="5" customFormat="1" ht="15" customHeight="1">
      <c r="B100" s="156">
        <f t="shared" si="145"/>
        <v>16</v>
      </c>
      <c r="C100" s="189">
        <f t="shared" si="144"/>
        <v>0</v>
      </c>
    </row>
    <row r="101" spans="2:3" s="5" customFormat="1" ht="15" customHeight="1">
      <c r="B101" s="156">
        <f t="shared" si="145"/>
        <v>15</v>
      </c>
      <c r="C101" s="189">
        <f t="shared" si="144"/>
        <v>0</v>
      </c>
    </row>
    <row r="102" spans="2:3" s="5" customFormat="1" ht="15" customHeight="1">
      <c r="B102" s="156">
        <f t="shared" si="145"/>
        <v>14</v>
      </c>
      <c r="C102" s="189">
        <f t="shared" si="144"/>
        <v>0</v>
      </c>
    </row>
    <row r="103" spans="2:3" s="5" customFormat="1" ht="15" customHeight="1">
      <c r="B103" s="156">
        <f t="shared" si="145"/>
        <v>13</v>
      </c>
      <c r="C103" s="189">
        <f t="shared" si="144"/>
        <v>0</v>
      </c>
    </row>
    <row r="104" spans="2:3" s="5" customFormat="1" ht="15" customHeight="1">
      <c r="B104" s="156">
        <f t="shared" si="145"/>
        <v>12</v>
      </c>
      <c r="C104" s="189">
        <f t="shared" si="144"/>
        <v>0</v>
      </c>
    </row>
    <row r="105" spans="2:3" s="5" customFormat="1" ht="15" customHeight="1">
      <c r="B105" s="156">
        <f t="shared" si="145"/>
        <v>11</v>
      </c>
      <c r="C105" s="189">
        <f t="shared" si="144"/>
        <v>0</v>
      </c>
    </row>
    <row r="106" spans="2:3" s="5" customFormat="1" ht="15" customHeight="1">
      <c r="B106" s="156">
        <f t="shared" si="145"/>
        <v>10</v>
      </c>
      <c r="C106" s="189">
        <f t="shared" si="144"/>
        <v>3</v>
      </c>
    </row>
    <row r="107" spans="2:3" s="5" customFormat="1" ht="15" customHeight="1">
      <c r="B107" s="156">
        <f t="shared" si="145"/>
        <v>9</v>
      </c>
      <c r="C107" s="189">
        <f t="shared" si="144"/>
        <v>1</v>
      </c>
    </row>
    <row r="108" spans="2:3" s="5" customFormat="1" ht="15" customHeight="1">
      <c r="B108" s="156">
        <f t="shared" si="145"/>
        <v>8</v>
      </c>
      <c r="C108" s="189">
        <f t="shared" si="144"/>
        <v>1</v>
      </c>
    </row>
    <row r="109" spans="2:3" s="5" customFormat="1" ht="15" customHeight="1">
      <c r="B109" s="156">
        <f t="shared" si="145"/>
        <v>7</v>
      </c>
      <c r="C109" s="189">
        <f t="shared" si="144"/>
        <v>3</v>
      </c>
    </row>
    <row r="110" spans="2:3" s="5" customFormat="1" ht="15" customHeight="1">
      <c r="B110" s="156">
        <f t="shared" si="145"/>
        <v>6</v>
      </c>
      <c r="C110" s="189">
        <f t="shared" si="144"/>
        <v>1</v>
      </c>
    </row>
    <row r="111" spans="2:3" s="5" customFormat="1" ht="15" customHeight="1">
      <c r="B111" s="156">
        <f t="shared" si="145"/>
        <v>5</v>
      </c>
      <c r="C111" s="189">
        <f t="shared" si="144"/>
        <v>1</v>
      </c>
    </row>
    <row r="112" spans="2:3" s="5" customFormat="1" ht="15" customHeight="1">
      <c r="B112" s="156">
        <f t="shared" si="145"/>
        <v>4</v>
      </c>
      <c r="C112" s="189">
        <f t="shared" si="144"/>
        <v>2</v>
      </c>
    </row>
    <row r="113" spans="2:30" s="5" customFormat="1" ht="15" customHeight="1">
      <c r="B113" s="156">
        <f t="shared" si="145"/>
        <v>3</v>
      </c>
      <c r="C113" s="189">
        <f t="shared" si="144"/>
        <v>6</v>
      </c>
    </row>
    <row r="114" spans="2:30" s="5" customFormat="1" ht="15" customHeight="1">
      <c r="B114" s="156">
        <f t="shared" si="145"/>
        <v>2</v>
      </c>
      <c r="C114" s="189">
        <f t="shared" si="144"/>
        <v>12</v>
      </c>
    </row>
    <row r="115" spans="2:30" s="5" customFormat="1" ht="15" customHeight="1">
      <c r="B115" s="157">
        <f t="shared" si="145"/>
        <v>1</v>
      </c>
      <c r="C115" s="190">
        <f t="shared" si="144"/>
        <v>32</v>
      </c>
    </row>
    <row r="116" spans="2:30" s="5" customFormat="1" ht="20.100000000000001" customHeight="1" thickBot="1">
      <c r="B116" s="203" t="s">
        <v>50</v>
      </c>
      <c r="C116" s="191">
        <f>SUM(C96:C115)</f>
        <v>62</v>
      </c>
    </row>
    <row r="117" spans="2:30" ht="20.100000000000001" customHeight="1" thickBot="1">
      <c r="B117" s="174" t="s">
        <v>49</v>
      </c>
      <c r="C117" s="170" t="b">
        <f>C116=C90</f>
        <v>1</v>
      </c>
    </row>
    <row r="118" spans="2:30" ht="13.5" thickBot="1">
      <c r="AB118"/>
      <c r="AC118"/>
      <c r="AD118"/>
    </row>
    <row r="119" spans="2:30" s="5" customFormat="1" ht="20.100000000000001" customHeight="1" thickBot="1">
      <c r="B119" s="184" t="s">
        <v>82</v>
      </c>
      <c r="C119" s="185"/>
      <c r="D119" s="193" t="s">
        <v>73</v>
      </c>
      <c r="E119" s="194"/>
      <c r="F119" s="195" t="s">
        <v>72</v>
      </c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7"/>
    </row>
    <row r="120" spans="2:30" s="5" customFormat="1" ht="20.100000000000001" customHeight="1" thickBot="1">
      <c r="B120" s="264" t="s">
        <v>85</v>
      </c>
      <c r="C120" s="265"/>
      <c r="D120" s="186">
        <v>5</v>
      </c>
      <c r="E120" s="187">
        <v>10</v>
      </c>
      <c r="F120" s="254">
        <v>1</v>
      </c>
      <c r="G120" s="255">
        <v>2</v>
      </c>
      <c r="H120" s="255">
        <v>3</v>
      </c>
      <c r="I120" s="255">
        <v>4</v>
      </c>
      <c r="J120" s="255">
        <v>5</v>
      </c>
      <c r="K120" s="255">
        <v>6</v>
      </c>
      <c r="L120" s="255">
        <v>7</v>
      </c>
      <c r="M120" s="255">
        <v>8</v>
      </c>
      <c r="N120" s="255">
        <v>9</v>
      </c>
      <c r="O120" s="255">
        <v>10</v>
      </c>
      <c r="P120" s="255">
        <v>11</v>
      </c>
      <c r="Q120" s="255">
        <v>12</v>
      </c>
      <c r="R120" s="255">
        <v>13</v>
      </c>
      <c r="S120" s="255">
        <v>14</v>
      </c>
      <c r="T120" s="255">
        <v>15</v>
      </c>
      <c r="U120" s="255">
        <v>16</v>
      </c>
      <c r="V120" s="255">
        <v>17</v>
      </c>
      <c r="W120" s="255">
        <v>18</v>
      </c>
      <c r="X120" s="255">
        <v>19</v>
      </c>
      <c r="Y120" s="255">
        <v>20</v>
      </c>
      <c r="Z120" s="198" t="s">
        <v>75</v>
      </c>
      <c r="AA120" s="205" t="s">
        <v>76</v>
      </c>
    </row>
    <row r="121" spans="2:30" s="5" customFormat="1" ht="15" customHeight="1">
      <c r="B121" s="173" t="s">
        <v>21</v>
      </c>
      <c r="C121" s="244">
        <f>COUNTIF(C$10:C$79,$B121)</f>
        <v>6</v>
      </c>
      <c r="D121" s="179">
        <f t="shared" ref="D121:D125" si="146">SUM(J121:Y121)</f>
        <v>0</v>
      </c>
      <c r="E121" s="188">
        <f t="shared" ref="E121:E125" si="147">SUM(O121:Y121)</f>
        <v>0</v>
      </c>
      <c r="F121" s="256">
        <f t="shared" ref="F121:O125" si="148">VLOOKUP($B121&amp;" - "&amp;F$120,$B$132:$C$231,2,FALSE)</f>
        <v>4</v>
      </c>
      <c r="G121" s="257">
        <f t="shared" si="148"/>
        <v>1</v>
      </c>
      <c r="H121" s="257">
        <f t="shared" si="148"/>
        <v>1</v>
      </c>
      <c r="I121" s="257">
        <f t="shared" si="148"/>
        <v>0</v>
      </c>
      <c r="J121" s="257">
        <f t="shared" si="148"/>
        <v>0</v>
      </c>
      <c r="K121" s="257">
        <f t="shared" si="148"/>
        <v>0</v>
      </c>
      <c r="L121" s="257">
        <f t="shared" si="148"/>
        <v>0</v>
      </c>
      <c r="M121" s="257">
        <f t="shared" si="148"/>
        <v>0</v>
      </c>
      <c r="N121" s="257">
        <f t="shared" si="148"/>
        <v>0</v>
      </c>
      <c r="O121" s="257">
        <f t="shared" si="148"/>
        <v>0</v>
      </c>
      <c r="P121" s="257">
        <f t="shared" ref="P121:Y125" si="149">VLOOKUP($B121&amp;" - "&amp;P$120,$B$132:$C$231,2,FALSE)</f>
        <v>0</v>
      </c>
      <c r="Q121" s="257">
        <f t="shared" si="149"/>
        <v>0</v>
      </c>
      <c r="R121" s="257">
        <f t="shared" si="149"/>
        <v>0</v>
      </c>
      <c r="S121" s="257">
        <f t="shared" si="149"/>
        <v>0</v>
      </c>
      <c r="T121" s="257">
        <f t="shared" si="149"/>
        <v>0</v>
      </c>
      <c r="U121" s="257">
        <f t="shared" si="149"/>
        <v>0</v>
      </c>
      <c r="V121" s="257">
        <f t="shared" si="149"/>
        <v>0</v>
      </c>
      <c r="W121" s="257">
        <f t="shared" si="149"/>
        <v>0</v>
      </c>
      <c r="X121" s="257">
        <f t="shared" si="149"/>
        <v>0</v>
      </c>
      <c r="Y121" s="257">
        <f t="shared" si="149"/>
        <v>0</v>
      </c>
      <c r="Z121" s="199">
        <f>SUM(F121:Y121)</f>
        <v>6</v>
      </c>
      <c r="AA121" s="202" t="b">
        <f>Z121=C121</f>
        <v>1</v>
      </c>
    </row>
    <row r="122" spans="2:30" s="5" customFormat="1" ht="15" customHeight="1">
      <c r="B122" s="156" t="s">
        <v>119</v>
      </c>
      <c r="C122" s="245">
        <f>COUNTIF(C$10:C$79,$B122)</f>
        <v>14</v>
      </c>
      <c r="D122" s="180">
        <f t="shared" si="146"/>
        <v>4</v>
      </c>
      <c r="E122" s="189">
        <f t="shared" si="147"/>
        <v>1</v>
      </c>
      <c r="F122" s="258">
        <f t="shared" si="148"/>
        <v>4</v>
      </c>
      <c r="G122" s="259">
        <f t="shared" si="148"/>
        <v>4</v>
      </c>
      <c r="H122" s="259">
        <f t="shared" si="148"/>
        <v>2</v>
      </c>
      <c r="I122" s="259">
        <f t="shared" si="148"/>
        <v>0</v>
      </c>
      <c r="J122" s="259">
        <f t="shared" si="148"/>
        <v>0</v>
      </c>
      <c r="K122" s="259">
        <f t="shared" si="148"/>
        <v>1</v>
      </c>
      <c r="L122" s="259">
        <f t="shared" si="148"/>
        <v>1</v>
      </c>
      <c r="M122" s="259">
        <f t="shared" si="148"/>
        <v>1</v>
      </c>
      <c r="N122" s="259">
        <f t="shared" si="148"/>
        <v>0</v>
      </c>
      <c r="O122" s="259">
        <f t="shared" si="148"/>
        <v>1</v>
      </c>
      <c r="P122" s="259">
        <f t="shared" si="149"/>
        <v>0</v>
      </c>
      <c r="Q122" s="259">
        <f t="shared" si="149"/>
        <v>0</v>
      </c>
      <c r="R122" s="259">
        <f t="shared" si="149"/>
        <v>0</v>
      </c>
      <c r="S122" s="259">
        <f t="shared" si="149"/>
        <v>0</v>
      </c>
      <c r="T122" s="259">
        <f t="shared" si="149"/>
        <v>0</v>
      </c>
      <c r="U122" s="259">
        <f t="shared" si="149"/>
        <v>0</v>
      </c>
      <c r="V122" s="259">
        <f t="shared" si="149"/>
        <v>0</v>
      </c>
      <c r="W122" s="259">
        <f t="shared" si="149"/>
        <v>0</v>
      </c>
      <c r="X122" s="259">
        <f t="shared" si="149"/>
        <v>0</v>
      </c>
      <c r="Y122" s="259">
        <f t="shared" si="149"/>
        <v>0</v>
      </c>
      <c r="Z122" s="200">
        <f t="shared" ref="Z122:Z126" si="150">SUM(F122:Y122)</f>
        <v>14</v>
      </c>
      <c r="AA122" s="206" t="b">
        <f t="shared" ref="AA122:AA126" si="151">Z122=C122</f>
        <v>1</v>
      </c>
    </row>
    <row r="123" spans="2:30" s="5" customFormat="1" ht="15" customHeight="1">
      <c r="B123" s="156" t="s">
        <v>118</v>
      </c>
      <c r="C123" s="245">
        <f>COUNTIF(C$10:C$79,$B123)</f>
        <v>18</v>
      </c>
      <c r="D123" s="180">
        <f t="shared" si="146"/>
        <v>3</v>
      </c>
      <c r="E123" s="189">
        <f t="shared" si="147"/>
        <v>1</v>
      </c>
      <c r="F123" s="258">
        <f t="shared" si="148"/>
        <v>7</v>
      </c>
      <c r="G123" s="259">
        <f t="shared" si="148"/>
        <v>4</v>
      </c>
      <c r="H123" s="259">
        <f t="shared" si="148"/>
        <v>2</v>
      </c>
      <c r="I123" s="259">
        <f t="shared" si="148"/>
        <v>2</v>
      </c>
      <c r="J123" s="259">
        <f t="shared" si="148"/>
        <v>0</v>
      </c>
      <c r="K123" s="259">
        <f t="shared" si="148"/>
        <v>0</v>
      </c>
      <c r="L123" s="259">
        <f t="shared" si="148"/>
        <v>1</v>
      </c>
      <c r="M123" s="259">
        <f t="shared" si="148"/>
        <v>0</v>
      </c>
      <c r="N123" s="259">
        <f t="shared" si="148"/>
        <v>1</v>
      </c>
      <c r="O123" s="259">
        <f t="shared" si="148"/>
        <v>1</v>
      </c>
      <c r="P123" s="259">
        <f t="shared" si="149"/>
        <v>0</v>
      </c>
      <c r="Q123" s="259">
        <f t="shared" si="149"/>
        <v>0</v>
      </c>
      <c r="R123" s="259">
        <f t="shared" si="149"/>
        <v>0</v>
      </c>
      <c r="S123" s="259">
        <f t="shared" si="149"/>
        <v>0</v>
      </c>
      <c r="T123" s="259">
        <f t="shared" si="149"/>
        <v>0</v>
      </c>
      <c r="U123" s="259">
        <f t="shared" si="149"/>
        <v>0</v>
      </c>
      <c r="V123" s="259">
        <f t="shared" si="149"/>
        <v>0</v>
      </c>
      <c r="W123" s="259">
        <f t="shared" si="149"/>
        <v>0</v>
      </c>
      <c r="X123" s="259">
        <f t="shared" si="149"/>
        <v>0</v>
      </c>
      <c r="Y123" s="259">
        <f t="shared" si="149"/>
        <v>0</v>
      </c>
      <c r="Z123" s="200">
        <f t="shared" si="150"/>
        <v>18</v>
      </c>
      <c r="AA123" s="206" t="b">
        <f t="shared" si="151"/>
        <v>1</v>
      </c>
    </row>
    <row r="124" spans="2:30" s="5" customFormat="1" ht="15" customHeight="1">
      <c r="B124" s="156" t="s">
        <v>117</v>
      </c>
      <c r="C124" s="245">
        <f>COUNTIF(C$10:C$79,$B124)</f>
        <v>10</v>
      </c>
      <c r="D124" s="180">
        <f t="shared" si="146"/>
        <v>3</v>
      </c>
      <c r="E124" s="189">
        <f t="shared" si="147"/>
        <v>1</v>
      </c>
      <c r="F124" s="258">
        <f t="shared" si="148"/>
        <v>6</v>
      </c>
      <c r="G124" s="259">
        <f t="shared" si="148"/>
        <v>1</v>
      </c>
      <c r="H124" s="259">
        <f t="shared" si="148"/>
        <v>0</v>
      </c>
      <c r="I124" s="259">
        <f t="shared" si="148"/>
        <v>0</v>
      </c>
      <c r="J124" s="259">
        <f t="shared" si="148"/>
        <v>1</v>
      </c>
      <c r="K124" s="259">
        <f t="shared" si="148"/>
        <v>0</v>
      </c>
      <c r="L124" s="259">
        <f t="shared" si="148"/>
        <v>1</v>
      </c>
      <c r="M124" s="259">
        <f t="shared" si="148"/>
        <v>0</v>
      </c>
      <c r="N124" s="259">
        <f t="shared" si="148"/>
        <v>0</v>
      </c>
      <c r="O124" s="259">
        <f t="shared" si="148"/>
        <v>1</v>
      </c>
      <c r="P124" s="259">
        <f t="shared" si="149"/>
        <v>0</v>
      </c>
      <c r="Q124" s="259">
        <f t="shared" si="149"/>
        <v>0</v>
      </c>
      <c r="R124" s="259">
        <f t="shared" si="149"/>
        <v>0</v>
      </c>
      <c r="S124" s="259">
        <f t="shared" si="149"/>
        <v>0</v>
      </c>
      <c r="T124" s="259">
        <f t="shared" si="149"/>
        <v>0</v>
      </c>
      <c r="U124" s="259">
        <f t="shared" si="149"/>
        <v>0</v>
      </c>
      <c r="V124" s="259">
        <f t="shared" si="149"/>
        <v>0</v>
      </c>
      <c r="W124" s="259">
        <f t="shared" si="149"/>
        <v>0</v>
      </c>
      <c r="X124" s="259">
        <f t="shared" si="149"/>
        <v>0</v>
      </c>
      <c r="Y124" s="259">
        <f t="shared" si="149"/>
        <v>0</v>
      </c>
      <c r="Z124" s="200">
        <f t="shared" si="150"/>
        <v>10</v>
      </c>
      <c r="AA124" s="206" t="b">
        <f t="shared" si="151"/>
        <v>1</v>
      </c>
    </row>
    <row r="125" spans="2:30" s="5" customFormat="1" ht="15" customHeight="1">
      <c r="B125" s="157" t="s">
        <v>116</v>
      </c>
      <c r="C125" s="246">
        <f>COUNTIF(C$10:C$79,$B125)</f>
        <v>14</v>
      </c>
      <c r="D125" s="181">
        <f t="shared" si="146"/>
        <v>0</v>
      </c>
      <c r="E125" s="190">
        <f t="shared" si="147"/>
        <v>0</v>
      </c>
      <c r="F125" s="260">
        <f t="shared" si="148"/>
        <v>11</v>
      </c>
      <c r="G125" s="261">
        <f t="shared" si="148"/>
        <v>2</v>
      </c>
      <c r="H125" s="261">
        <f t="shared" si="148"/>
        <v>1</v>
      </c>
      <c r="I125" s="261">
        <f t="shared" si="148"/>
        <v>0</v>
      </c>
      <c r="J125" s="261">
        <f t="shared" si="148"/>
        <v>0</v>
      </c>
      <c r="K125" s="261">
        <f t="shared" si="148"/>
        <v>0</v>
      </c>
      <c r="L125" s="261">
        <f t="shared" si="148"/>
        <v>0</v>
      </c>
      <c r="M125" s="261">
        <f t="shared" si="148"/>
        <v>0</v>
      </c>
      <c r="N125" s="261">
        <f t="shared" si="148"/>
        <v>0</v>
      </c>
      <c r="O125" s="261">
        <f t="shared" si="148"/>
        <v>0</v>
      </c>
      <c r="P125" s="261">
        <f t="shared" si="149"/>
        <v>0</v>
      </c>
      <c r="Q125" s="261">
        <f t="shared" si="149"/>
        <v>0</v>
      </c>
      <c r="R125" s="261">
        <f t="shared" si="149"/>
        <v>0</v>
      </c>
      <c r="S125" s="261">
        <f t="shared" si="149"/>
        <v>0</v>
      </c>
      <c r="T125" s="261">
        <f t="shared" si="149"/>
        <v>0</v>
      </c>
      <c r="U125" s="261">
        <f t="shared" si="149"/>
        <v>0</v>
      </c>
      <c r="V125" s="261">
        <f t="shared" si="149"/>
        <v>0</v>
      </c>
      <c r="W125" s="261">
        <f t="shared" si="149"/>
        <v>0</v>
      </c>
      <c r="X125" s="261">
        <f t="shared" si="149"/>
        <v>0</v>
      </c>
      <c r="Y125" s="261">
        <f t="shared" si="149"/>
        <v>0</v>
      </c>
      <c r="Z125" s="201">
        <f t="shared" si="150"/>
        <v>14</v>
      </c>
      <c r="AA125" s="207" t="b">
        <f t="shared" si="151"/>
        <v>1</v>
      </c>
    </row>
    <row r="126" spans="2:30" s="5" customFormat="1" ht="20.100000000000001" customHeight="1" thickBot="1">
      <c r="B126" s="203" t="s">
        <v>43</v>
      </c>
      <c r="C126" s="247">
        <f t="shared" ref="C126:Y126" si="152">SUM(C121:C125)</f>
        <v>62</v>
      </c>
      <c r="D126" s="182">
        <f t="shared" si="152"/>
        <v>10</v>
      </c>
      <c r="E126" s="191">
        <f t="shared" si="152"/>
        <v>3</v>
      </c>
      <c r="F126" s="262">
        <f t="shared" si="152"/>
        <v>32</v>
      </c>
      <c r="G126" s="263">
        <f t="shared" si="152"/>
        <v>12</v>
      </c>
      <c r="H126" s="263">
        <f t="shared" si="152"/>
        <v>6</v>
      </c>
      <c r="I126" s="263">
        <f t="shared" si="152"/>
        <v>2</v>
      </c>
      <c r="J126" s="263">
        <f t="shared" si="152"/>
        <v>1</v>
      </c>
      <c r="K126" s="263">
        <f t="shared" si="152"/>
        <v>1</v>
      </c>
      <c r="L126" s="263">
        <f t="shared" si="152"/>
        <v>3</v>
      </c>
      <c r="M126" s="263">
        <f t="shared" si="152"/>
        <v>1</v>
      </c>
      <c r="N126" s="263">
        <f t="shared" si="152"/>
        <v>1</v>
      </c>
      <c r="O126" s="263">
        <f t="shared" si="152"/>
        <v>3</v>
      </c>
      <c r="P126" s="263">
        <f t="shared" si="152"/>
        <v>0</v>
      </c>
      <c r="Q126" s="263">
        <f t="shared" si="152"/>
        <v>0</v>
      </c>
      <c r="R126" s="263">
        <f t="shared" si="152"/>
        <v>0</v>
      </c>
      <c r="S126" s="263">
        <f t="shared" si="152"/>
        <v>0</v>
      </c>
      <c r="T126" s="263">
        <f t="shared" si="152"/>
        <v>0</v>
      </c>
      <c r="U126" s="263">
        <f t="shared" si="152"/>
        <v>0</v>
      </c>
      <c r="V126" s="263">
        <f t="shared" si="152"/>
        <v>0</v>
      </c>
      <c r="W126" s="263">
        <f t="shared" si="152"/>
        <v>0</v>
      </c>
      <c r="X126" s="263">
        <f t="shared" si="152"/>
        <v>0</v>
      </c>
      <c r="Y126" s="263">
        <f t="shared" si="152"/>
        <v>0</v>
      </c>
      <c r="Z126" s="204">
        <f t="shared" si="150"/>
        <v>62</v>
      </c>
      <c r="AA126" s="208" t="b">
        <f t="shared" si="151"/>
        <v>1</v>
      </c>
    </row>
    <row r="127" spans="2:30" ht="20.100000000000001" customHeight="1" thickBot="1">
      <c r="B127" s="174" t="s">
        <v>74</v>
      </c>
      <c r="C127" s="183" t="b">
        <f>C116=C126</f>
        <v>1</v>
      </c>
      <c r="D127" s="192"/>
      <c r="E127" s="170" t="b">
        <f>C126=Z126</f>
        <v>1</v>
      </c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2:30" ht="13.5" thickBot="1">
      <c r="AB128"/>
      <c r="AC128"/>
      <c r="AD128"/>
    </row>
    <row r="129" spans="2:30">
      <c r="B129" s="237" t="s">
        <v>83</v>
      </c>
      <c r="C129" s="238"/>
      <c r="AB129"/>
      <c r="AC129"/>
      <c r="AD129"/>
    </row>
    <row r="130" spans="2:30">
      <c r="B130" s="239" t="s">
        <v>84</v>
      </c>
      <c r="C130" s="240"/>
      <c r="AB130"/>
      <c r="AC130"/>
      <c r="AD130"/>
    </row>
    <row r="131" spans="2:30" ht="13.5" thickBot="1">
      <c r="B131" s="239" t="s">
        <v>85</v>
      </c>
      <c r="C131" s="240"/>
      <c r="AB131"/>
      <c r="AC131"/>
      <c r="AD131"/>
    </row>
    <row r="132" spans="2:30" ht="13.5" thickTop="1">
      <c r="B132" s="241" t="s">
        <v>145</v>
      </c>
      <c r="C132" s="251">
        <f t="shared" ref="C132:C163" si="153">COUNTIF($CG$10:$CG$79,B132)</f>
        <v>11</v>
      </c>
      <c r="AB132"/>
      <c r="AC132"/>
      <c r="AD132"/>
    </row>
    <row r="133" spans="2:30">
      <c r="B133" s="242" t="s">
        <v>146</v>
      </c>
      <c r="C133" s="252">
        <f t="shared" si="153"/>
        <v>2</v>
      </c>
      <c r="AB133"/>
      <c r="AC133"/>
      <c r="AD133"/>
    </row>
    <row r="134" spans="2:30">
      <c r="B134" s="242" t="s">
        <v>147</v>
      </c>
      <c r="C134" s="252">
        <f t="shared" si="153"/>
        <v>1</v>
      </c>
      <c r="AB134"/>
      <c r="AC134"/>
      <c r="AD134"/>
    </row>
    <row r="135" spans="2:30">
      <c r="B135" s="242" t="s">
        <v>148</v>
      </c>
      <c r="C135" s="252">
        <f t="shared" si="153"/>
        <v>0</v>
      </c>
    </row>
    <row r="136" spans="2:30">
      <c r="B136" s="242" t="s">
        <v>149</v>
      </c>
      <c r="C136" s="252">
        <f t="shared" si="153"/>
        <v>0</v>
      </c>
    </row>
    <row r="137" spans="2:30">
      <c r="B137" s="242" t="s">
        <v>150</v>
      </c>
      <c r="C137" s="252">
        <f t="shared" si="153"/>
        <v>0</v>
      </c>
    </row>
    <row r="138" spans="2:30">
      <c r="B138" s="242" t="s">
        <v>151</v>
      </c>
      <c r="C138" s="252">
        <f t="shared" si="153"/>
        <v>0</v>
      </c>
    </row>
    <row r="139" spans="2:30">
      <c r="B139" s="242" t="s">
        <v>152</v>
      </c>
      <c r="C139" s="252">
        <f t="shared" si="153"/>
        <v>0</v>
      </c>
    </row>
    <row r="140" spans="2:30">
      <c r="B140" s="242" t="s">
        <v>153</v>
      </c>
      <c r="C140" s="252">
        <f t="shared" si="153"/>
        <v>0</v>
      </c>
    </row>
    <row r="141" spans="2:30">
      <c r="B141" s="242" t="s">
        <v>154</v>
      </c>
      <c r="C141" s="252">
        <f t="shared" si="153"/>
        <v>0</v>
      </c>
    </row>
    <row r="142" spans="2:30">
      <c r="B142" s="242" t="s">
        <v>155</v>
      </c>
      <c r="C142" s="252">
        <f t="shared" si="153"/>
        <v>0</v>
      </c>
    </row>
    <row r="143" spans="2:30">
      <c r="B143" s="242" t="s">
        <v>156</v>
      </c>
      <c r="C143" s="252">
        <f t="shared" si="153"/>
        <v>0</v>
      </c>
    </row>
    <row r="144" spans="2:30">
      <c r="B144" s="242" t="s">
        <v>157</v>
      </c>
      <c r="C144" s="252">
        <f t="shared" si="153"/>
        <v>0</v>
      </c>
    </row>
    <row r="145" spans="2:3">
      <c r="B145" s="242" t="s">
        <v>158</v>
      </c>
      <c r="C145" s="252">
        <f t="shared" si="153"/>
        <v>0</v>
      </c>
    </row>
    <row r="146" spans="2:3">
      <c r="B146" s="242" t="s">
        <v>159</v>
      </c>
      <c r="C146" s="252">
        <f t="shared" si="153"/>
        <v>0</v>
      </c>
    </row>
    <row r="147" spans="2:3">
      <c r="B147" s="242" t="s">
        <v>160</v>
      </c>
      <c r="C147" s="252">
        <f t="shared" si="153"/>
        <v>0</v>
      </c>
    </row>
    <row r="148" spans="2:3">
      <c r="B148" s="242" t="s">
        <v>161</v>
      </c>
      <c r="C148" s="252">
        <f t="shared" si="153"/>
        <v>0</v>
      </c>
    </row>
    <row r="149" spans="2:3">
      <c r="B149" s="242" t="s">
        <v>162</v>
      </c>
      <c r="C149" s="252">
        <f t="shared" si="153"/>
        <v>0</v>
      </c>
    </row>
    <row r="150" spans="2:3">
      <c r="B150" s="242" t="s">
        <v>163</v>
      </c>
      <c r="C150" s="252">
        <f t="shared" si="153"/>
        <v>0</v>
      </c>
    </row>
    <row r="151" spans="2:3">
      <c r="B151" s="242" t="s">
        <v>164</v>
      </c>
      <c r="C151" s="252">
        <f t="shared" si="153"/>
        <v>0</v>
      </c>
    </row>
    <row r="152" spans="2:3">
      <c r="B152" s="242" t="s">
        <v>165</v>
      </c>
      <c r="C152" s="252">
        <f t="shared" si="153"/>
        <v>6</v>
      </c>
    </row>
    <row r="153" spans="2:3">
      <c r="B153" s="242" t="s">
        <v>166</v>
      </c>
      <c r="C153" s="252">
        <f t="shared" si="153"/>
        <v>1</v>
      </c>
    </row>
    <row r="154" spans="2:3">
      <c r="B154" s="242" t="s">
        <v>167</v>
      </c>
      <c r="C154" s="252">
        <f t="shared" si="153"/>
        <v>0</v>
      </c>
    </row>
    <row r="155" spans="2:3">
      <c r="B155" s="242" t="s">
        <v>168</v>
      </c>
      <c r="C155" s="252">
        <f t="shared" si="153"/>
        <v>0</v>
      </c>
    </row>
    <row r="156" spans="2:3">
      <c r="B156" s="242" t="s">
        <v>169</v>
      </c>
      <c r="C156" s="252">
        <f t="shared" si="153"/>
        <v>1</v>
      </c>
    </row>
    <row r="157" spans="2:3">
      <c r="B157" s="242" t="s">
        <v>170</v>
      </c>
      <c r="C157" s="252">
        <f t="shared" si="153"/>
        <v>0</v>
      </c>
    </row>
    <row r="158" spans="2:3">
      <c r="B158" s="242" t="s">
        <v>171</v>
      </c>
      <c r="C158" s="252">
        <f t="shared" si="153"/>
        <v>1</v>
      </c>
    </row>
    <row r="159" spans="2:3">
      <c r="B159" s="242" t="s">
        <v>172</v>
      </c>
      <c r="C159" s="252">
        <f t="shared" si="153"/>
        <v>0</v>
      </c>
    </row>
    <row r="160" spans="2:3">
      <c r="B160" s="242" t="s">
        <v>173</v>
      </c>
      <c r="C160" s="252">
        <f t="shared" si="153"/>
        <v>0</v>
      </c>
    </row>
    <row r="161" spans="2:3">
      <c r="B161" s="242" t="s">
        <v>174</v>
      </c>
      <c r="C161" s="252">
        <f t="shared" si="153"/>
        <v>1</v>
      </c>
    </row>
    <row r="162" spans="2:3">
      <c r="B162" s="242" t="s">
        <v>175</v>
      </c>
      <c r="C162" s="252">
        <f t="shared" si="153"/>
        <v>0</v>
      </c>
    </row>
    <row r="163" spans="2:3">
      <c r="B163" s="242" t="s">
        <v>176</v>
      </c>
      <c r="C163" s="252">
        <f t="shared" si="153"/>
        <v>0</v>
      </c>
    </row>
    <row r="164" spans="2:3">
      <c r="B164" s="242" t="s">
        <v>177</v>
      </c>
      <c r="C164" s="252">
        <f t="shared" ref="C164:C195" si="154">COUNTIF($CG$10:$CG$79,B164)</f>
        <v>0</v>
      </c>
    </row>
    <row r="165" spans="2:3">
      <c r="B165" s="242" t="s">
        <v>178</v>
      </c>
      <c r="C165" s="252">
        <f t="shared" si="154"/>
        <v>0</v>
      </c>
    </row>
    <row r="166" spans="2:3">
      <c r="B166" s="242" t="s">
        <v>179</v>
      </c>
      <c r="C166" s="252">
        <f t="shared" si="154"/>
        <v>0</v>
      </c>
    </row>
    <row r="167" spans="2:3">
      <c r="B167" s="242" t="s">
        <v>180</v>
      </c>
      <c r="C167" s="252">
        <f t="shared" si="154"/>
        <v>0</v>
      </c>
    </row>
    <row r="168" spans="2:3">
      <c r="B168" s="242" t="s">
        <v>181</v>
      </c>
      <c r="C168" s="252">
        <f t="shared" si="154"/>
        <v>0</v>
      </c>
    </row>
    <row r="169" spans="2:3">
      <c r="B169" s="242" t="s">
        <v>182</v>
      </c>
      <c r="C169" s="252">
        <f t="shared" si="154"/>
        <v>0</v>
      </c>
    </row>
    <row r="170" spans="2:3">
      <c r="B170" s="242" t="s">
        <v>183</v>
      </c>
      <c r="C170" s="252">
        <f t="shared" si="154"/>
        <v>0</v>
      </c>
    </row>
    <row r="171" spans="2:3">
      <c r="B171" s="242" t="s">
        <v>184</v>
      </c>
      <c r="C171" s="252">
        <f t="shared" si="154"/>
        <v>0</v>
      </c>
    </row>
    <row r="172" spans="2:3">
      <c r="B172" s="242" t="s">
        <v>185</v>
      </c>
      <c r="C172" s="252">
        <f t="shared" si="154"/>
        <v>7</v>
      </c>
    </row>
    <row r="173" spans="2:3">
      <c r="B173" s="242" t="s">
        <v>186</v>
      </c>
      <c r="C173" s="252">
        <f t="shared" si="154"/>
        <v>4</v>
      </c>
    </row>
    <row r="174" spans="2:3">
      <c r="B174" s="242" t="s">
        <v>187</v>
      </c>
      <c r="C174" s="252">
        <f t="shared" si="154"/>
        <v>2</v>
      </c>
    </row>
    <row r="175" spans="2:3">
      <c r="B175" s="242" t="s">
        <v>188</v>
      </c>
      <c r="C175" s="252">
        <f t="shared" si="154"/>
        <v>2</v>
      </c>
    </row>
    <row r="176" spans="2:3">
      <c r="B176" s="242" t="s">
        <v>189</v>
      </c>
      <c r="C176" s="252">
        <f t="shared" si="154"/>
        <v>0</v>
      </c>
    </row>
    <row r="177" spans="2:3">
      <c r="B177" s="242" t="s">
        <v>190</v>
      </c>
      <c r="C177" s="252">
        <f t="shared" si="154"/>
        <v>0</v>
      </c>
    </row>
    <row r="178" spans="2:3">
      <c r="B178" s="242" t="s">
        <v>191</v>
      </c>
      <c r="C178" s="252">
        <f t="shared" si="154"/>
        <v>1</v>
      </c>
    </row>
    <row r="179" spans="2:3">
      <c r="B179" s="242" t="s">
        <v>192</v>
      </c>
      <c r="C179" s="252">
        <f t="shared" si="154"/>
        <v>0</v>
      </c>
    </row>
    <row r="180" spans="2:3">
      <c r="B180" s="242" t="s">
        <v>193</v>
      </c>
      <c r="C180" s="252">
        <f t="shared" si="154"/>
        <v>1</v>
      </c>
    </row>
    <row r="181" spans="2:3">
      <c r="B181" s="242" t="s">
        <v>194</v>
      </c>
      <c r="C181" s="252">
        <f t="shared" si="154"/>
        <v>1</v>
      </c>
    </row>
    <row r="182" spans="2:3">
      <c r="B182" s="242" t="s">
        <v>195</v>
      </c>
      <c r="C182" s="252">
        <f t="shared" si="154"/>
        <v>0</v>
      </c>
    </row>
    <row r="183" spans="2:3">
      <c r="B183" s="242" t="s">
        <v>196</v>
      </c>
      <c r="C183" s="252">
        <f t="shared" si="154"/>
        <v>0</v>
      </c>
    </row>
    <row r="184" spans="2:3">
      <c r="B184" s="242" t="s">
        <v>197</v>
      </c>
      <c r="C184" s="252">
        <f t="shared" si="154"/>
        <v>0</v>
      </c>
    </row>
    <row r="185" spans="2:3">
      <c r="B185" s="242" t="s">
        <v>198</v>
      </c>
      <c r="C185" s="252">
        <f t="shared" si="154"/>
        <v>0</v>
      </c>
    </row>
    <row r="186" spans="2:3">
      <c r="B186" s="242" t="s">
        <v>199</v>
      </c>
      <c r="C186" s="252">
        <f t="shared" si="154"/>
        <v>0</v>
      </c>
    </row>
    <row r="187" spans="2:3">
      <c r="B187" s="242" t="s">
        <v>200</v>
      </c>
      <c r="C187" s="252">
        <f t="shared" si="154"/>
        <v>0</v>
      </c>
    </row>
    <row r="188" spans="2:3">
      <c r="B188" s="242" t="s">
        <v>201</v>
      </c>
      <c r="C188" s="252">
        <f t="shared" si="154"/>
        <v>0</v>
      </c>
    </row>
    <row r="189" spans="2:3">
      <c r="B189" s="242" t="s">
        <v>202</v>
      </c>
      <c r="C189" s="252">
        <f t="shared" si="154"/>
        <v>0</v>
      </c>
    </row>
    <row r="190" spans="2:3">
      <c r="B190" s="242" t="s">
        <v>203</v>
      </c>
      <c r="C190" s="252">
        <f t="shared" si="154"/>
        <v>0</v>
      </c>
    </row>
    <row r="191" spans="2:3">
      <c r="B191" s="242" t="s">
        <v>204</v>
      </c>
      <c r="C191" s="252">
        <f t="shared" si="154"/>
        <v>0</v>
      </c>
    </row>
    <row r="192" spans="2:3">
      <c r="B192" s="242" t="s">
        <v>205</v>
      </c>
      <c r="C192" s="252">
        <f t="shared" si="154"/>
        <v>4</v>
      </c>
    </row>
    <row r="193" spans="2:3">
      <c r="B193" s="242" t="s">
        <v>206</v>
      </c>
      <c r="C193" s="252">
        <f t="shared" si="154"/>
        <v>4</v>
      </c>
    </row>
    <row r="194" spans="2:3">
      <c r="B194" s="242" t="s">
        <v>207</v>
      </c>
      <c r="C194" s="252">
        <f t="shared" si="154"/>
        <v>2</v>
      </c>
    </row>
    <row r="195" spans="2:3">
      <c r="B195" s="242" t="s">
        <v>208</v>
      </c>
      <c r="C195" s="252">
        <f t="shared" si="154"/>
        <v>0</v>
      </c>
    </row>
    <row r="196" spans="2:3">
      <c r="B196" s="242" t="s">
        <v>209</v>
      </c>
      <c r="C196" s="252">
        <f t="shared" ref="C196:C227" si="155">COUNTIF($CG$10:$CG$79,B196)</f>
        <v>0</v>
      </c>
    </row>
    <row r="197" spans="2:3">
      <c r="B197" s="242" t="s">
        <v>210</v>
      </c>
      <c r="C197" s="252">
        <f t="shared" si="155"/>
        <v>1</v>
      </c>
    </row>
    <row r="198" spans="2:3">
      <c r="B198" s="242" t="s">
        <v>211</v>
      </c>
      <c r="C198" s="252">
        <f t="shared" si="155"/>
        <v>1</v>
      </c>
    </row>
    <row r="199" spans="2:3">
      <c r="B199" s="242" t="s">
        <v>212</v>
      </c>
      <c r="C199" s="252">
        <f t="shared" si="155"/>
        <v>1</v>
      </c>
    </row>
    <row r="200" spans="2:3">
      <c r="B200" s="242" t="s">
        <v>213</v>
      </c>
      <c r="C200" s="252">
        <f t="shared" si="155"/>
        <v>0</v>
      </c>
    </row>
    <row r="201" spans="2:3">
      <c r="B201" s="242" t="s">
        <v>214</v>
      </c>
      <c r="C201" s="252">
        <f t="shared" si="155"/>
        <v>1</v>
      </c>
    </row>
    <row r="202" spans="2:3">
      <c r="B202" s="242" t="s">
        <v>215</v>
      </c>
      <c r="C202" s="252">
        <f t="shared" si="155"/>
        <v>0</v>
      </c>
    </row>
    <row r="203" spans="2:3">
      <c r="B203" s="242" t="s">
        <v>216</v>
      </c>
      <c r="C203" s="252">
        <f t="shared" si="155"/>
        <v>0</v>
      </c>
    </row>
    <row r="204" spans="2:3">
      <c r="B204" s="242" t="s">
        <v>217</v>
      </c>
      <c r="C204" s="252">
        <f t="shared" si="155"/>
        <v>0</v>
      </c>
    </row>
    <row r="205" spans="2:3">
      <c r="B205" s="242" t="s">
        <v>218</v>
      </c>
      <c r="C205" s="252">
        <f t="shared" si="155"/>
        <v>0</v>
      </c>
    </row>
    <row r="206" spans="2:3">
      <c r="B206" s="242" t="s">
        <v>219</v>
      </c>
      <c r="C206" s="252">
        <f t="shared" si="155"/>
        <v>0</v>
      </c>
    </row>
    <row r="207" spans="2:3">
      <c r="B207" s="242" t="s">
        <v>220</v>
      </c>
      <c r="C207" s="252">
        <f t="shared" si="155"/>
        <v>0</v>
      </c>
    </row>
    <row r="208" spans="2:3">
      <c r="B208" s="242" t="s">
        <v>221</v>
      </c>
      <c r="C208" s="252">
        <f t="shared" si="155"/>
        <v>0</v>
      </c>
    </row>
    <row r="209" spans="2:3">
      <c r="B209" s="242" t="s">
        <v>222</v>
      </c>
      <c r="C209" s="252">
        <f t="shared" si="155"/>
        <v>0</v>
      </c>
    </row>
    <row r="210" spans="2:3">
      <c r="B210" s="242" t="s">
        <v>223</v>
      </c>
      <c r="C210" s="252">
        <f t="shared" si="155"/>
        <v>0</v>
      </c>
    </row>
    <row r="211" spans="2:3">
      <c r="B211" s="242" t="s">
        <v>224</v>
      </c>
      <c r="C211" s="252">
        <f t="shared" si="155"/>
        <v>0</v>
      </c>
    </row>
    <row r="212" spans="2:3">
      <c r="B212" s="242" t="s">
        <v>52</v>
      </c>
      <c r="C212" s="252">
        <f t="shared" si="155"/>
        <v>4</v>
      </c>
    </row>
    <row r="213" spans="2:3">
      <c r="B213" s="242" t="s">
        <v>53</v>
      </c>
      <c r="C213" s="252">
        <f t="shared" si="155"/>
        <v>1</v>
      </c>
    </row>
    <row r="214" spans="2:3">
      <c r="B214" s="242" t="s">
        <v>54</v>
      </c>
      <c r="C214" s="252">
        <f t="shared" si="155"/>
        <v>1</v>
      </c>
    </row>
    <row r="215" spans="2:3">
      <c r="B215" s="242" t="s">
        <v>55</v>
      </c>
      <c r="C215" s="252">
        <f t="shared" si="155"/>
        <v>0</v>
      </c>
    </row>
    <row r="216" spans="2:3">
      <c r="B216" s="242" t="s">
        <v>56</v>
      </c>
      <c r="C216" s="252">
        <f t="shared" si="155"/>
        <v>0</v>
      </c>
    </row>
    <row r="217" spans="2:3">
      <c r="B217" s="242" t="s">
        <v>57</v>
      </c>
      <c r="C217" s="252">
        <f t="shared" si="155"/>
        <v>0</v>
      </c>
    </row>
    <row r="218" spans="2:3">
      <c r="B218" s="242" t="s">
        <v>58</v>
      </c>
      <c r="C218" s="252">
        <f t="shared" si="155"/>
        <v>0</v>
      </c>
    </row>
    <row r="219" spans="2:3">
      <c r="B219" s="242" t="s">
        <v>59</v>
      </c>
      <c r="C219" s="252">
        <f t="shared" si="155"/>
        <v>0</v>
      </c>
    </row>
    <row r="220" spans="2:3">
      <c r="B220" s="242" t="s">
        <v>60</v>
      </c>
      <c r="C220" s="252">
        <f t="shared" si="155"/>
        <v>0</v>
      </c>
    </row>
    <row r="221" spans="2:3">
      <c r="B221" s="242" t="s">
        <v>61</v>
      </c>
      <c r="C221" s="252">
        <f t="shared" si="155"/>
        <v>0</v>
      </c>
    </row>
    <row r="222" spans="2:3">
      <c r="B222" s="242" t="s">
        <v>62</v>
      </c>
      <c r="C222" s="252">
        <f t="shared" si="155"/>
        <v>0</v>
      </c>
    </row>
    <row r="223" spans="2:3">
      <c r="B223" s="242" t="s">
        <v>63</v>
      </c>
      <c r="C223" s="252">
        <f t="shared" si="155"/>
        <v>0</v>
      </c>
    </row>
    <row r="224" spans="2:3">
      <c r="B224" s="242" t="s">
        <v>64</v>
      </c>
      <c r="C224" s="252">
        <f t="shared" si="155"/>
        <v>0</v>
      </c>
    </row>
    <row r="225" spans="2:3">
      <c r="B225" s="242" t="s">
        <v>65</v>
      </c>
      <c r="C225" s="252">
        <f t="shared" si="155"/>
        <v>0</v>
      </c>
    </row>
    <row r="226" spans="2:3">
      <c r="B226" s="242" t="s">
        <v>66</v>
      </c>
      <c r="C226" s="252">
        <f t="shared" si="155"/>
        <v>0</v>
      </c>
    </row>
    <row r="227" spans="2:3">
      <c r="B227" s="242" t="s">
        <v>67</v>
      </c>
      <c r="C227" s="252">
        <f t="shared" si="155"/>
        <v>0</v>
      </c>
    </row>
    <row r="228" spans="2:3">
      <c r="B228" s="242" t="s">
        <v>68</v>
      </c>
      <c r="C228" s="252">
        <f t="shared" ref="C228:C231" si="156">COUNTIF($CG$10:$CG$79,B228)</f>
        <v>0</v>
      </c>
    </row>
    <row r="229" spans="2:3">
      <c r="B229" s="242" t="s">
        <v>69</v>
      </c>
      <c r="C229" s="252">
        <f t="shared" si="156"/>
        <v>0</v>
      </c>
    </row>
    <row r="230" spans="2:3">
      <c r="B230" s="242" t="s">
        <v>70</v>
      </c>
      <c r="C230" s="252">
        <f t="shared" si="156"/>
        <v>0</v>
      </c>
    </row>
    <row r="231" spans="2:3">
      <c r="B231" s="242" t="s">
        <v>71</v>
      </c>
      <c r="C231" s="252">
        <f t="shared" si="156"/>
        <v>0</v>
      </c>
    </row>
    <row r="232" spans="2:3" ht="13.5" thickBot="1">
      <c r="B232" s="243" t="s">
        <v>77</v>
      </c>
      <c r="C232" s="253">
        <f>SUM(C132:C231)</f>
        <v>62</v>
      </c>
    </row>
  </sheetData>
  <sortState ref="A10:CG71">
    <sortCondition descending="1" ref="AG10:AG71"/>
    <sortCondition descending="1" ref="F10:F71"/>
  </sortState>
  <phoneticPr fontId="2" type="noConversion"/>
  <conditionalFormatting sqref="D77:D79 D10:D70">
    <cfRule type="cellIs" dxfId="3" priority="11" stopIfTrue="1" operator="equal">
      <formula>1</formula>
    </cfRule>
  </conditionalFormatting>
  <conditionalFormatting sqref="AG10:AG66 AI10:AI66 AI77:AI79 AG77:AG79">
    <cfRule type="cellIs" dxfId="2" priority="10" stopIfTrue="1" operator="equal">
      <formula>"OK"</formula>
    </cfRule>
  </conditionalFormatting>
  <conditionalFormatting sqref="D67:D76">
    <cfRule type="cellIs" dxfId="1" priority="2" stopIfTrue="1" operator="equal">
      <formula>1</formula>
    </cfRule>
  </conditionalFormatting>
  <conditionalFormatting sqref="AI67:AI76 AG67:AG76">
    <cfRule type="cellIs" dxfId="0" priority="1" stopIfTrue="1" operator="equal">
      <formula>"OK"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297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289</v>
      </c>
      <c r="D5" s="329">
        <v>2113</v>
      </c>
      <c r="E5" s="330">
        <v>5</v>
      </c>
      <c r="F5" s="409">
        <v>1896</v>
      </c>
      <c r="G5" s="407" t="str">
        <f>VLOOKUP(D5,Fasce!$A$3:$B$8,2)</f>
        <v>Assoluta</v>
      </c>
      <c r="H5" s="328">
        <f t="shared" ref="H5:H16" si="0">F5*E5</f>
        <v>9480</v>
      </c>
      <c r="I5" s="320">
        <f t="shared" ref="I5:I16" si="1">$N$2*(((MAX($B$5:$B$16)-B5+1)^$N$3)/(MAX($B$5:$B$16)^$N$3))</f>
        <v>50</v>
      </c>
      <c r="J5" s="327">
        <f t="shared" ref="J5:J16" si="2">ROUND($D$21*H5/$D$26,2)</f>
        <v>30</v>
      </c>
      <c r="K5" s="326">
        <f t="shared" ref="K5:K16" si="3">SUM(I5:J5)</f>
        <v>80</v>
      </c>
      <c r="L5" s="396"/>
    </row>
    <row r="6" spans="2:14" ht="18" customHeight="1">
      <c r="B6" s="325">
        <v>2</v>
      </c>
      <c r="C6" s="397" t="s">
        <v>269</v>
      </c>
      <c r="D6" s="322">
        <v>2103</v>
      </c>
      <c r="E6" s="323">
        <v>4.5</v>
      </c>
      <c r="F6" s="410">
        <v>1885</v>
      </c>
      <c r="G6" s="412" t="str">
        <f>VLOOKUP(D6,Fasce!$A$3:$B$8,2)</f>
        <v>Assoluta</v>
      </c>
      <c r="H6" s="321">
        <f t="shared" si="0"/>
        <v>8482.5</v>
      </c>
      <c r="I6" s="320">
        <f t="shared" si="1"/>
        <v>42.013888888888893</v>
      </c>
      <c r="J6" s="319">
        <f t="shared" si="2"/>
        <v>26.84</v>
      </c>
      <c r="K6" s="318">
        <f t="shared" si="3"/>
        <v>68.853888888888889</v>
      </c>
      <c r="L6" s="396"/>
    </row>
    <row r="7" spans="2:14" ht="18" customHeight="1">
      <c r="B7" s="325">
        <v>3</v>
      </c>
      <c r="C7" s="415" t="s">
        <v>299</v>
      </c>
      <c r="D7" s="322">
        <v>1939</v>
      </c>
      <c r="E7" s="323">
        <v>4</v>
      </c>
      <c r="F7" s="410">
        <v>1649</v>
      </c>
      <c r="G7" s="412" t="str">
        <f>VLOOKUP(D7,Fasce!$A$3:$B$8,2)</f>
        <v>1800-2000</v>
      </c>
      <c r="H7" s="321">
        <f t="shared" si="0"/>
        <v>6596</v>
      </c>
      <c r="I7" s="320">
        <f t="shared" si="1"/>
        <v>34.722222222222221</v>
      </c>
      <c r="J7" s="319">
        <f t="shared" si="2"/>
        <v>20.87</v>
      </c>
      <c r="K7" s="318">
        <f t="shared" si="3"/>
        <v>55.592222222222219</v>
      </c>
      <c r="L7" s="396"/>
    </row>
    <row r="8" spans="2:14" ht="18" customHeight="1">
      <c r="B8" s="325">
        <v>4</v>
      </c>
      <c r="C8" s="415" t="s">
        <v>236</v>
      </c>
      <c r="D8" s="322">
        <v>1719</v>
      </c>
      <c r="E8" s="323">
        <v>3.5</v>
      </c>
      <c r="F8" s="410">
        <v>1926</v>
      </c>
      <c r="G8" s="412" t="str">
        <f>VLOOKUP(D8,Fasce!$A$3:$B$8,2)</f>
        <v>1600-1799</v>
      </c>
      <c r="H8" s="321">
        <f t="shared" si="0"/>
        <v>6741</v>
      </c>
      <c r="I8" s="320">
        <f t="shared" si="1"/>
        <v>28.125</v>
      </c>
      <c r="J8" s="319">
        <f t="shared" si="2"/>
        <v>21.33</v>
      </c>
      <c r="K8" s="318">
        <f t="shared" si="3"/>
        <v>49.454999999999998</v>
      </c>
      <c r="L8" s="396"/>
    </row>
    <row r="9" spans="2:14" ht="18" customHeight="1">
      <c r="B9" s="325">
        <v>5</v>
      </c>
      <c r="C9" s="397" t="s">
        <v>300</v>
      </c>
      <c r="D9" s="322">
        <v>2072</v>
      </c>
      <c r="E9" s="323">
        <v>3.5</v>
      </c>
      <c r="F9" s="410">
        <v>1845</v>
      </c>
      <c r="G9" s="412" t="str">
        <f>VLOOKUP(D9,Fasce!$A$3:$B$8,2)</f>
        <v>Assoluta</v>
      </c>
      <c r="H9" s="321">
        <f t="shared" si="0"/>
        <v>6457.5</v>
      </c>
      <c r="I9" s="320">
        <f t="shared" si="1"/>
        <v>22.222222222222221</v>
      </c>
      <c r="J9" s="319">
        <f t="shared" si="2"/>
        <v>20.440000000000001</v>
      </c>
      <c r="K9" s="318">
        <f t="shared" si="3"/>
        <v>42.662222222222226</v>
      </c>
      <c r="L9" s="396"/>
    </row>
    <row r="10" spans="2:14" ht="18" customHeight="1">
      <c r="B10" s="325">
        <v>6</v>
      </c>
      <c r="C10" s="397" t="s">
        <v>262</v>
      </c>
      <c r="D10" s="322">
        <v>1875</v>
      </c>
      <c r="E10" s="323">
        <v>3</v>
      </c>
      <c r="F10" s="410">
        <v>1814</v>
      </c>
      <c r="G10" s="412" t="str">
        <f>VLOOKUP(D10,Fasce!$A$3:$B$8,2)</f>
        <v>1800-2000</v>
      </c>
      <c r="H10" s="321">
        <f t="shared" si="0"/>
        <v>5442</v>
      </c>
      <c r="I10" s="320">
        <f t="shared" si="1"/>
        <v>17.013888888888889</v>
      </c>
      <c r="J10" s="319">
        <f t="shared" si="2"/>
        <v>17.22</v>
      </c>
      <c r="K10" s="318">
        <f t="shared" si="3"/>
        <v>34.233888888888885</v>
      </c>
      <c r="L10" s="396"/>
    </row>
    <row r="11" spans="2:14" ht="18" customHeight="1">
      <c r="B11" s="325">
        <v>7</v>
      </c>
      <c r="C11" s="397" t="s">
        <v>228</v>
      </c>
      <c r="D11" s="322">
        <v>1725</v>
      </c>
      <c r="E11" s="323">
        <v>3</v>
      </c>
      <c r="F11" s="410">
        <v>1802</v>
      </c>
      <c r="G11" s="412" t="str">
        <f>VLOOKUP(D11,Fasce!$A$3:$B$8,2)</f>
        <v>1600-1799</v>
      </c>
      <c r="H11" s="321">
        <f t="shared" si="0"/>
        <v>5406</v>
      </c>
      <c r="I11" s="320">
        <f t="shared" si="1"/>
        <v>12.5</v>
      </c>
      <c r="J11" s="319">
        <f t="shared" si="2"/>
        <v>17.11</v>
      </c>
      <c r="K11" s="318">
        <f t="shared" si="3"/>
        <v>29.61</v>
      </c>
      <c r="L11" s="396"/>
    </row>
    <row r="12" spans="2:14" ht="18" customHeight="1">
      <c r="B12" s="325">
        <v>8</v>
      </c>
      <c r="C12" s="397" t="s">
        <v>243</v>
      </c>
      <c r="D12" s="322">
        <v>1775</v>
      </c>
      <c r="E12" s="323">
        <v>3</v>
      </c>
      <c r="F12" s="410">
        <v>1755</v>
      </c>
      <c r="G12" s="412" t="str">
        <f>VLOOKUP(D12,Fasce!$A$3:$B$8,2)</f>
        <v>1600-1799</v>
      </c>
      <c r="H12" s="321">
        <f t="shared" si="0"/>
        <v>5265</v>
      </c>
      <c r="I12" s="320">
        <f t="shared" si="1"/>
        <v>8.6805555555555554</v>
      </c>
      <c r="J12" s="319">
        <f t="shared" si="2"/>
        <v>16.66</v>
      </c>
      <c r="K12" s="318">
        <f t="shared" si="3"/>
        <v>25.340555555555554</v>
      </c>
      <c r="L12" s="396"/>
    </row>
    <row r="13" spans="2:14" ht="18" customHeight="1">
      <c r="B13" s="325">
        <v>9</v>
      </c>
      <c r="C13" s="397" t="s">
        <v>241</v>
      </c>
      <c r="D13" s="322">
        <v>1830</v>
      </c>
      <c r="E13" s="323">
        <v>2.5</v>
      </c>
      <c r="F13" s="410">
        <v>1891</v>
      </c>
      <c r="G13" s="412" t="str">
        <f>VLOOKUP(D13,Fasce!$A$3:$B$8,2)</f>
        <v>1800-2000</v>
      </c>
      <c r="H13" s="321">
        <f t="shared" si="0"/>
        <v>4727.5</v>
      </c>
      <c r="I13" s="320">
        <f t="shared" si="1"/>
        <v>5.5555555555555554</v>
      </c>
      <c r="J13" s="319">
        <f t="shared" si="2"/>
        <v>14.96</v>
      </c>
      <c r="K13" s="318">
        <f t="shared" si="3"/>
        <v>20.515555555555558</v>
      </c>
      <c r="L13" s="396"/>
    </row>
    <row r="14" spans="2:14" ht="18" customHeight="1">
      <c r="B14" s="325">
        <v>10</v>
      </c>
      <c r="C14" s="415" t="s">
        <v>231</v>
      </c>
      <c r="D14" s="322">
        <v>1530</v>
      </c>
      <c r="E14" s="323">
        <v>2</v>
      </c>
      <c r="F14" s="410">
        <v>1792</v>
      </c>
      <c r="G14" s="412" t="str">
        <f>VLOOKUP(D14,Fasce!$A$3:$B$8,2)</f>
        <v>1400-1599</v>
      </c>
      <c r="H14" s="321">
        <f t="shared" si="0"/>
        <v>3584</v>
      </c>
      <c r="I14" s="320">
        <f t="shared" si="1"/>
        <v>3.125</v>
      </c>
      <c r="J14" s="319">
        <f t="shared" si="2"/>
        <v>11.34</v>
      </c>
      <c r="K14" s="318">
        <f t="shared" si="3"/>
        <v>14.465</v>
      </c>
      <c r="L14" s="396"/>
    </row>
    <row r="15" spans="2:14" ht="18" customHeight="1">
      <c r="B15" s="325">
        <v>11</v>
      </c>
      <c r="C15" s="397" t="s">
        <v>229</v>
      </c>
      <c r="D15" s="322">
        <v>1693</v>
      </c>
      <c r="E15" s="323">
        <v>1.5</v>
      </c>
      <c r="F15" s="410">
        <v>1770</v>
      </c>
      <c r="G15" s="412" t="str">
        <f>VLOOKUP(D15,Fasce!$A$3:$B$8,2)</f>
        <v>1600-1799</v>
      </c>
      <c r="H15" s="321">
        <f t="shared" si="0"/>
        <v>2655</v>
      </c>
      <c r="I15" s="320">
        <f t="shared" si="1"/>
        <v>1.3888888888888888</v>
      </c>
      <c r="J15" s="319">
        <f t="shared" si="2"/>
        <v>8.4</v>
      </c>
      <c r="K15" s="318">
        <f t="shared" si="3"/>
        <v>9.7888888888888896</v>
      </c>
      <c r="L15" s="396"/>
    </row>
    <row r="16" spans="2:14" ht="18" customHeight="1" thickBot="1">
      <c r="B16" s="317">
        <v>12</v>
      </c>
      <c r="C16" s="421" t="s">
        <v>298</v>
      </c>
      <c r="D16" s="314">
        <v>1399</v>
      </c>
      <c r="E16" s="315">
        <v>0.5</v>
      </c>
      <c r="F16" s="411">
        <v>1749</v>
      </c>
      <c r="G16" s="413" t="str">
        <f>VLOOKUP(D16,Fasce!$A$3:$B$8,2)</f>
        <v>Under 1400</v>
      </c>
      <c r="H16" s="313">
        <f t="shared" si="0"/>
        <v>874.5</v>
      </c>
      <c r="I16" s="312">
        <f t="shared" si="1"/>
        <v>0.34722222222222221</v>
      </c>
      <c r="J16" s="311">
        <f t="shared" si="2"/>
        <v>2.77</v>
      </c>
      <c r="K16" s="310">
        <f t="shared" si="3"/>
        <v>3.1172222222222223</v>
      </c>
      <c r="L16" s="396"/>
    </row>
    <row r="17" spans="2:11" ht="13.5" thickBot="1"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2:11">
      <c r="C18" s="300" t="s">
        <v>93</v>
      </c>
      <c r="D18" s="299"/>
    </row>
    <row r="19" spans="2:11">
      <c r="C19" s="307" t="s">
        <v>92</v>
      </c>
      <c r="D19" s="306"/>
    </row>
    <row r="20" spans="2:11">
      <c r="C20" s="298" t="s">
        <v>91</v>
      </c>
      <c r="D20" s="297">
        <v>50</v>
      </c>
    </row>
    <row r="21" spans="2:11">
      <c r="C21" s="305" t="s">
        <v>90</v>
      </c>
      <c r="D21" s="304">
        <v>30</v>
      </c>
    </row>
    <row r="22" spans="2:11" ht="13.5" thickBot="1">
      <c r="C22" s="303" t="s">
        <v>89</v>
      </c>
      <c r="D22" s="302">
        <v>10</v>
      </c>
    </row>
    <row r="23" spans="2:11" ht="13.5" thickBot="1">
      <c r="C23" s="301"/>
      <c r="D23" s="301"/>
    </row>
    <row r="24" spans="2:11">
      <c r="C24" s="300" t="s">
        <v>88</v>
      </c>
      <c r="D24" s="299"/>
    </row>
    <row r="25" spans="2:11">
      <c r="C25" s="298" t="s">
        <v>5</v>
      </c>
      <c r="D25" s="297">
        <f>MAX(B5:B16)</f>
        <v>12</v>
      </c>
    </row>
    <row r="26" spans="2:11" ht="26.25" thickBot="1">
      <c r="C26" s="296" t="s">
        <v>87</v>
      </c>
      <c r="D26" s="295">
        <f>MAX(H5:H16)</f>
        <v>9480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306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240</v>
      </c>
      <c r="D5" s="329">
        <v>1914</v>
      </c>
      <c r="E5" s="330">
        <v>5</v>
      </c>
      <c r="F5" s="409">
        <v>1754</v>
      </c>
      <c r="G5" s="407" t="str">
        <f>VLOOKUP(D5,Fasce!$A$3:$B$8,2)</f>
        <v>1800-2000</v>
      </c>
      <c r="H5" s="328">
        <f t="shared" ref="H5:H16" si="0">F5*E5</f>
        <v>8770</v>
      </c>
      <c r="I5" s="320">
        <f t="shared" ref="I5:I16" si="1">$N$2*(((MAX($B$5:$B$19)-B5+1)^$N$3)/(MAX($B$5:$B$19)^$N$3))</f>
        <v>50</v>
      </c>
      <c r="J5" s="327">
        <f t="shared" ref="J5:J16" si="2">ROUND($D$24*H5/$D$29,2)</f>
        <v>30</v>
      </c>
      <c r="K5" s="326">
        <f t="shared" ref="K5:K16" si="3">SUM(I5:J5)</f>
        <v>80</v>
      </c>
      <c r="L5" s="396"/>
    </row>
    <row r="6" spans="2:14" ht="18" customHeight="1">
      <c r="B6" s="325">
        <v>2</v>
      </c>
      <c r="C6" s="397" t="s">
        <v>241</v>
      </c>
      <c r="D6" s="322">
        <v>1859</v>
      </c>
      <c r="E6" s="323">
        <v>4</v>
      </c>
      <c r="F6" s="410">
        <v>1833</v>
      </c>
      <c r="G6" s="412" t="str">
        <f>VLOOKUP(D6,Fasce!$A$3:$B$8,2)</f>
        <v>1800-2000</v>
      </c>
      <c r="H6" s="321">
        <f t="shared" si="0"/>
        <v>7332</v>
      </c>
      <c r="I6" s="320">
        <f t="shared" si="1"/>
        <v>43.55555555555555</v>
      </c>
      <c r="J6" s="319">
        <f t="shared" si="2"/>
        <v>25.08</v>
      </c>
      <c r="K6" s="318">
        <f t="shared" si="3"/>
        <v>68.635555555555555</v>
      </c>
      <c r="L6" s="396"/>
    </row>
    <row r="7" spans="2:14" ht="18" customHeight="1">
      <c r="B7" s="325">
        <v>3</v>
      </c>
      <c r="C7" s="397" t="s">
        <v>228</v>
      </c>
      <c r="D7" s="322">
        <v>1823</v>
      </c>
      <c r="E7" s="323">
        <v>3</v>
      </c>
      <c r="F7" s="410">
        <v>1732</v>
      </c>
      <c r="G7" s="412" t="str">
        <f>VLOOKUP(D7,Fasce!$A$3:$B$8,2)</f>
        <v>1800-2000</v>
      </c>
      <c r="H7" s="321">
        <f t="shared" si="0"/>
        <v>5196</v>
      </c>
      <c r="I7" s="320">
        <f t="shared" si="1"/>
        <v>37.55555555555555</v>
      </c>
      <c r="J7" s="319">
        <f t="shared" si="2"/>
        <v>17.77</v>
      </c>
      <c r="K7" s="318">
        <f t="shared" si="3"/>
        <v>55.325555555555553</v>
      </c>
      <c r="L7" s="396"/>
    </row>
    <row r="8" spans="2:14" ht="18" customHeight="1">
      <c r="B8" s="325">
        <v>4</v>
      </c>
      <c r="C8" s="397" t="s">
        <v>269</v>
      </c>
      <c r="D8" s="322">
        <v>1985</v>
      </c>
      <c r="E8" s="323">
        <v>3</v>
      </c>
      <c r="F8" s="410">
        <v>1863</v>
      </c>
      <c r="G8" s="412" t="str">
        <f>VLOOKUP(D8,Fasce!$A$3:$B$8,2)</f>
        <v>1800-2000</v>
      </c>
      <c r="H8" s="321">
        <f t="shared" si="0"/>
        <v>5589</v>
      </c>
      <c r="I8" s="320">
        <f t="shared" si="1"/>
        <v>32</v>
      </c>
      <c r="J8" s="319">
        <f t="shared" si="2"/>
        <v>19.12</v>
      </c>
      <c r="K8" s="318">
        <f t="shared" si="3"/>
        <v>51.120000000000005</v>
      </c>
      <c r="L8" s="396"/>
    </row>
    <row r="9" spans="2:14" ht="18" customHeight="1">
      <c r="B9" s="325">
        <v>5</v>
      </c>
      <c r="C9" s="415" t="s">
        <v>305</v>
      </c>
      <c r="D9" s="322">
        <v>1399</v>
      </c>
      <c r="E9" s="323">
        <v>3</v>
      </c>
      <c r="F9" s="410">
        <v>1809</v>
      </c>
      <c r="G9" s="412" t="str">
        <f>VLOOKUP(D9,Fasce!$A$3:$B$8,2)</f>
        <v>Under 1400</v>
      </c>
      <c r="H9" s="321">
        <f t="shared" si="0"/>
        <v>5427</v>
      </c>
      <c r="I9" s="320">
        <f t="shared" si="1"/>
        <v>26.888888888888889</v>
      </c>
      <c r="J9" s="319">
        <f t="shared" si="2"/>
        <v>18.559999999999999</v>
      </c>
      <c r="K9" s="318">
        <f t="shared" si="3"/>
        <v>45.448888888888888</v>
      </c>
      <c r="L9" s="396"/>
    </row>
    <row r="10" spans="2:14" ht="18" customHeight="1">
      <c r="B10" s="325">
        <v>6</v>
      </c>
      <c r="C10" s="415" t="s">
        <v>302</v>
      </c>
      <c r="D10" s="322">
        <v>1767</v>
      </c>
      <c r="E10" s="323">
        <v>3</v>
      </c>
      <c r="F10" s="410">
        <v>1597</v>
      </c>
      <c r="G10" s="412" t="str">
        <f>VLOOKUP(D10,Fasce!$A$3:$B$8,2)</f>
        <v>1600-1799</v>
      </c>
      <c r="H10" s="321">
        <f t="shared" si="0"/>
        <v>4791</v>
      </c>
      <c r="I10" s="320">
        <f t="shared" si="1"/>
        <v>22.222222222222221</v>
      </c>
      <c r="J10" s="319">
        <f t="shared" si="2"/>
        <v>16.39</v>
      </c>
      <c r="K10" s="318">
        <f t="shared" si="3"/>
        <v>38.612222222222222</v>
      </c>
      <c r="L10" s="396"/>
    </row>
    <row r="11" spans="2:14" ht="18" customHeight="1">
      <c r="B11" s="325">
        <v>7</v>
      </c>
      <c r="C11" s="397" t="s">
        <v>303</v>
      </c>
      <c r="D11" s="322">
        <v>1988</v>
      </c>
      <c r="E11" s="323">
        <v>3</v>
      </c>
      <c r="F11" s="410">
        <v>1800</v>
      </c>
      <c r="G11" s="412" t="str">
        <f>VLOOKUP(D11,Fasce!$A$3:$B$8,2)</f>
        <v>1800-2000</v>
      </c>
      <c r="H11" s="321">
        <f t="shared" si="0"/>
        <v>5400</v>
      </c>
      <c r="I11" s="320">
        <f t="shared" si="1"/>
        <v>18</v>
      </c>
      <c r="J11" s="319">
        <f t="shared" si="2"/>
        <v>18.47</v>
      </c>
      <c r="K11" s="318">
        <f t="shared" si="3"/>
        <v>36.47</v>
      </c>
      <c r="L11" s="396"/>
    </row>
    <row r="12" spans="2:14" ht="18" customHeight="1">
      <c r="B12" s="325">
        <v>8</v>
      </c>
      <c r="C12" s="397" t="s">
        <v>243</v>
      </c>
      <c r="D12" s="322">
        <v>1756</v>
      </c>
      <c r="E12" s="323">
        <v>3</v>
      </c>
      <c r="F12" s="410">
        <v>1731</v>
      </c>
      <c r="G12" s="412" t="str">
        <f>VLOOKUP(D12,Fasce!$A$3:$B$8,2)</f>
        <v>1600-1799</v>
      </c>
      <c r="H12" s="321">
        <f t="shared" si="0"/>
        <v>5193</v>
      </c>
      <c r="I12" s="320">
        <f t="shared" si="1"/>
        <v>14.222222222222221</v>
      </c>
      <c r="J12" s="319">
        <f t="shared" si="2"/>
        <v>17.760000000000002</v>
      </c>
      <c r="K12" s="318">
        <f t="shared" si="3"/>
        <v>31.982222222222223</v>
      </c>
      <c r="L12" s="396"/>
    </row>
    <row r="13" spans="2:14" ht="18" customHeight="1">
      <c r="B13" s="325">
        <v>9</v>
      </c>
      <c r="C13" s="397" t="s">
        <v>236</v>
      </c>
      <c r="D13" s="322">
        <v>1825</v>
      </c>
      <c r="E13" s="323">
        <v>3</v>
      </c>
      <c r="F13" s="410">
        <v>1704</v>
      </c>
      <c r="G13" s="412" t="str">
        <f>VLOOKUP(D13,Fasce!$A$3:$B$8,2)</f>
        <v>1800-2000</v>
      </c>
      <c r="H13" s="321">
        <f t="shared" si="0"/>
        <v>5112</v>
      </c>
      <c r="I13" s="320">
        <f t="shared" si="1"/>
        <v>10.888888888888888</v>
      </c>
      <c r="J13" s="319">
        <f t="shared" si="2"/>
        <v>17.489999999999998</v>
      </c>
      <c r="K13" s="318">
        <f t="shared" si="3"/>
        <v>28.378888888888888</v>
      </c>
      <c r="L13" s="396"/>
    </row>
    <row r="14" spans="2:14" ht="18" customHeight="1">
      <c r="B14" s="325">
        <v>10</v>
      </c>
      <c r="C14" s="397" t="s">
        <v>265</v>
      </c>
      <c r="D14" s="322">
        <v>1705</v>
      </c>
      <c r="E14" s="323">
        <v>2</v>
      </c>
      <c r="F14" s="410">
        <v>1725</v>
      </c>
      <c r="G14" s="412" t="str">
        <f>VLOOKUP(D14,Fasce!$A$3:$B$8,2)</f>
        <v>1600-1799</v>
      </c>
      <c r="H14" s="321">
        <f t="shared" si="0"/>
        <v>3450</v>
      </c>
      <c r="I14" s="320">
        <f t="shared" si="1"/>
        <v>8</v>
      </c>
      <c r="J14" s="319">
        <f t="shared" si="2"/>
        <v>11.8</v>
      </c>
      <c r="K14" s="318">
        <f t="shared" si="3"/>
        <v>19.8</v>
      </c>
      <c r="L14" s="396"/>
    </row>
    <row r="15" spans="2:14" ht="18" customHeight="1">
      <c r="B15" s="325">
        <v>11</v>
      </c>
      <c r="C15" s="397" t="s">
        <v>304</v>
      </c>
      <c r="D15" s="322">
        <v>1678</v>
      </c>
      <c r="E15" s="323">
        <v>2</v>
      </c>
      <c r="F15" s="410">
        <v>1647</v>
      </c>
      <c r="G15" s="412" t="str">
        <f>VLOOKUP(D15,Fasce!$A$3:$B$8,2)</f>
        <v>1600-1799</v>
      </c>
      <c r="H15" s="321">
        <f t="shared" si="0"/>
        <v>3294</v>
      </c>
      <c r="I15" s="320">
        <f t="shared" si="1"/>
        <v>5.5555555555555554</v>
      </c>
      <c r="J15" s="319">
        <f t="shared" si="2"/>
        <v>11.27</v>
      </c>
      <c r="K15" s="318">
        <f t="shared" si="3"/>
        <v>16.825555555555553</v>
      </c>
      <c r="L15" s="396"/>
    </row>
    <row r="16" spans="2:14" ht="18" customHeight="1">
      <c r="B16" s="325">
        <v>12</v>
      </c>
      <c r="C16" s="415" t="s">
        <v>231</v>
      </c>
      <c r="D16" s="322">
        <v>1500</v>
      </c>
      <c r="E16" s="323">
        <v>2</v>
      </c>
      <c r="F16" s="410">
        <v>1771</v>
      </c>
      <c r="G16" s="412" t="str">
        <f>VLOOKUP(D16,Fasce!$A$3:$B$8,2)</f>
        <v>1400-1599</v>
      </c>
      <c r="H16" s="321">
        <f t="shared" si="0"/>
        <v>3542</v>
      </c>
      <c r="I16" s="320">
        <f t="shared" si="1"/>
        <v>3.5555555555555554</v>
      </c>
      <c r="J16" s="319">
        <f t="shared" si="2"/>
        <v>12.12</v>
      </c>
      <c r="K16" s="318">
        <f t="shared" si="3"/>
        <v>15.675555555555555</v>
      </c>
      <c r="L16" s="396"/>
    </row>
    <row r="17" spans="2:12" ht="18" customHeight="1">
      <c r="B17" s="325">
        <v>13</v>
      </c>
      <c r="C17" s="397" t="s">
        <v>247</v>
      </c>
      <c r="D17" s="322">
        <v>1573</v>
      </c>
      <c r="E17" s="323">
        <v>2</v>
      </c>
      <c r="F17" s="410">
        <v>1750</v>
      </c>
      <c r="G17" s="412" t="str">
        <f>VLOOKUP(D17,Fasce!$A$3:$B$8,2)</f>
        <v>1400-1599</v>
      </c>
      <c r="H17" s="321">
        <f t="shared" ref="H17:H19" si="4">F17*E17</f>
        <v>3500</v>
      </c>
      <c r="I17" s="320">
        <f t="shared" ref="I17:I19" si="5">$N$2*(((MAX($B$5:$B$19)-B17+1)^$N$3)/(MAX($B$5:$B$19)^$N$3))</f>
        <v>2</v>
      </c>
      <c r="J17" s="319">
        <f t="shared" ref="J17:J19" si="6">ROUND($D$24*H17/$D$29,2)</f>
        <v>11.97</v>
      </c>
      <c r="K17" s="318">
        <f t="shared" ref="K17:K19" si="7">SUM(I17:J17)</f>
        <v>13.97</v>
      </c>
      <c r="L17" s="396"/>
    </row>
    <row r="18" spans="2:12" ht="18" customHeight="1">
      <c r="B18" s="325">
        <v>14</v>
      </c>
      <c r="C18" s="397" t="s">
        <v>232</v>
      </c>
      <c r="D18" s="322">
        <v>1731</v>
      </c>
      <c r="E18" s="323">
        <v>1</v>
      </c>
      <c r="F18" s="410">
        <v>1689</v>
      </c>
      <c r="G18" s="412" t="str">
        <f>VLOOKUP(D18,Fasce!$A$3:$B$8,2)</f>
        <v>1600-1799</v>
      </c>
      <c r="H18" s="321">
        <f t="shared" si="4"/>
        <v>1689</v>
      </c>
      <c r="I18" s="320">
        <f t="shared" si="5"/>
        <v>0.88888888888888884</v>
      </c>
      <c r="J18" s="319">
        <f t="shared" si="6"/>
        <v>5.78</v>
      </c>
      <c r="K18" s="318">
        <f t="shared" si="7"/>
        <v>6.6688888888888886</v>
      </c>
      <c r="L18" s="396"/>
    </row>
    <row r="19" spans="2:12" ht="18" customHeight="1" thickBot="1">
      <c r="B19" s="317">
        <v>15</v>
      </c>
      <c r="C19" s="316" t="s">
        <v>301</v>
      </c>
      <c r="D19" s="314">
        <v>1399</v>
      </c>
      <c r="E19" s="315">
        <v>1</v>
      </c>
      <c r="F19" s="411">
        <v>1727</v>
      </c>
      <c r="G19" s="413" t="str">
        <f>VLOOKUP(D19,Fasce!$A$3:$B$8,2)</f>
        <v>Under 1400</v>
      </c>
      <c r="H19" s="313">
        <f t="shared" si="4"/>
        <v>1727</v>
      </c>
      <c r="I19" s="312">
        <f t="shared" si="5"/>
        <v>0.22222222222222221</v>
      </c>
      <c r="J19" s="311">
        <f t="shared" si="6"/>
        <v>5.91</v>
      </c>
      <c r="K19" s="310">
        <f t="shared" si="7"/>
        <v>6.1322222222222225</v>
      </c>
      <c r="L19" s="396"/>
    </row>
    <row r="20" spans="2:12" ht="13.5" thickBot="1">
      <c r="B20" s="308"/>
      <c r="C20" s="308"/>
      <c r="D20" s="308"/>
      <c r="E20" s="308"/>
      <c r="F20" s="308"/>
      <c r="G20" s="308"/>
      <c r="H20" s="308"/>
      <c r="I20" s="308"/>
      <c r="J20" s="308"/>
      <c r="K20" s="308"/>
    </row>
    <row r="21" spans="2:12">
      <c r="C21" s="300" t="s">
        <v>93</v>
      </c>
      <c r="D21" s="299"/>
    </row>
    <row r="22" spans="2:12">
      <c r="C22" s="307" t="s">
        <v>92</v>
      </c>
      <c r="D22" s="306"/>
    </row>
    <row r="23" spans="2:12">
      <c r="C23" s="298" t="s">
        <v>91</v>
      </c>
      <c r="D23" s="297">
        <v>50</v>
      </c>
    </row>
    <row r="24" spans="2:12">
      <c r="C24" s="305" t="s">
        <v>90</v>
      </c>
      <c r="D24" s="304">
        <v>30</v>
      </c>
    </row>
    <row r="25" spans="2:12" ht="13.5" thickBot="1">
      <c r="C25" s="303" t="s">
        <v>89</v>
      </c>
      <c r="D25" s="302">
        <v>10</v>
      </c>
    </row>
    <row r="26" spans="2:12" ht="13.5" thickBot="1">
      <c r="C26" s="301"/>
      <c r="D26" s="301"/>
    </row>
    <row r="27" spans="2:12">
      <c r="C27" s="300" t="s">
        <v>88</v>
      </c>
      <c r="D27" s="299"/>
    </row>
    <row r="28" spans="2:12">
      <c r="C28" s="298" t="s">
        <v>5</v>
      </c>
      <c r="D28" s="297">
        <f>MAX(B5:B19)</f>
        <v>15</v>
      </c>
    </row>
    <row r="29" spans="2:12" ht="26.25" thickBot="1">
      <c r="C29" s="296" t="s">
        <v>87</v>
      </c>
      <c r="D29" s="295">
        <f>MAX(H5:H19)</f>
        <v>8770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workbookViewId="0">
      <pane ySplit="4" topLeftCell="A5" activePane="bottomLeft" state="frozen"/>
      <selection pane="bottomLeft" activeCell="C14" sqref="C14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308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309</v>
      </c>
      <c r="D5" s="329">
        <v>1977</v>
      </c>
      <c r="E5" s="330">
        <v>9</v>
      </c>
      <c r="F5" s="409">
        <v>1824</v>
      </c>
      <c r="G5" s="407" t="str">
        <f>VLOOKUP(D5,Fasce!$A$3:$B$8,2)</f>
        <v>1800-2000</v>
      </c>
      <c r="H5" s="328">
        <f t="shared" ref="H5:H18" si="0">F5*E5</f>
        <v>16416</v>
      </c>
      <c r="I5" s="320">
        <f>$N$2*(((MAX($B$5:$B$18)-B5+1)^$N$3)/(MAX($B$5:$B$18)^$N$3))</f>
        <v>50</v>
      </c>
      <c r="J5" s="327">
        <f>ROUND($D$23*H5/$D$28,2)</f>
        <v>30</v>
      </c>
      <c r="K5" s="326">
        <f t="shared" ref="K5:K18" si="1">SUM(I5:J5)</f>
        <v>80</v>
      </c>
      <c r="L5" s="396"/>
    </row>
    <row r="6" spans="2:14" ht="18" customHeight="1">
      <c r="B6" s="325">
        <v>2</v>
      </c>
      <c r="C6" s="415" t="s">
        <v>289</v>
      </c>
      <c r="D6" s="322">
        <v>2113</v>
      </c>
      <c r="E6" s="323">
        <v>7</v>
      </c>
      <c r="F6" s="410">
        <v>1780</v>
      </c>
      <c r="G6" s="412" t="str">
        <f>VLOOKUP(D6,Fasce!$A$3:$B$8,2)</f>
        <v>Assoluta</v>
      </c>
      <c r="H6" s="321">
        <f t="shared" si="0"/>
        <v>12460</v>
      </c>
      <c r="I6" s="320">
        <f>$N$2*(((MAX($B$5:$B$18)-B6+1)^$N$3)/(MAX($B$5:$B$18)^$N$3))</f>
        <v>43.112244897959187</v>
      </c>
      <c r="J6" s="319">
        <f>ROUND($D$23*H6/$D$28,2)</f>
        <v>22.77</v>
      </c>
      <c r="K6" s="318">
        <f t="shared" si="1"/>
        <v>65.882244897959183</v>
      </c>
      <c r="L6" s="396"/>
    </row>
    <row r="7" spans="2:14" ht="18" customHeight="1">
      <c r="B7" s="325">
        <v>3</v>
      </c>
      <c r="C7" s="397" t="s">
        <v>240</v>
      </c>
      <c r="D7" s="322">
        <v>1835</v>
      </c>
      <c r="E7" s="323">
        <v>5.5</v>
      </c>
      <c r="F7" s="410">
        <v>1831</v>
      </c>
      <c r="G7" s="412" t="str">
        <f>VLOOKUP(D7,Fasce!$A$3:$B$8,2)</f>
        <v>1800-2000</v>
      </c>
      <c r="H7" s="321">
        <f t="shared" si="0"/>
        <v>10070.5</v>
      </c>
      <c r="I7" s="320">
        <f>$N$2*(((MAX($B$5:$B$18)-B7+1)^$N$3)/(MAX($B$5:$B$18)^$N$3))</f>
        <v>36.734693877551024</v>
      </c>
      <c r="J7" s="319">
        <f>ROUND($D$23*H7/$D$28,2)</f>
        <v>18.399999999999999</v>
      </c>
      <c r="K7" s="318">
        <f t="shared" si="1"/>
        <v>55.134693877551022</v>
      </c>
      <c r="L7" s="396"/>
    </row>
    <row r="8" spans="2:14" ht="18" customHeight="1">
      <c r="B8" s="325">
        <v>4</v>
      </c>
      <c r="C8" s="397" t="s">
        <v>269</v>
      </c>
      <c r="D8" s="322">
        <v>2103</v>
      </c>
      <c r="E8" s="323">
        <v>5</v>
      </c>
      <c r="F8" s="410">
        <v>1734</v>
      </c>
      <c r="G8" s="412" t="str">
        <f>VLOOKUP(D8,Fasce!$A$3:$B$8,2)</f>
        <v>Assoluta</v>
      </c>
      <c r="H8" s="321">
        <f t="shared" si="0"/>
        <v>8670</v>
      </c>
      <c r="I8" s="320">
        <f>$N$2*(((MAX($B$5:$B$18)-B8+1)^$N$3)/(MAX($B$5:$B$18)^$N$3))</f>
        <v>30.867346938775508</v>
      </c>
      <c r="J8" s="319">
        <f>ROUND($D$23*H8/$D$28,2)</f>
        <v>15.84</v>
      </c>
      <c r="K8" s="318">
        <f t="shared" si="1"/>
        <v>46.707346938775508</v>
      </c>
      <c r="L8" s="396"/>
    </row>
    <row r="9" spans="2:14" ht="18" customHeight="1">
      <c r="B9" s="325">
        <v>5</v>
      </c>
      <c r="C9" s="415" t="s">
        <v>231</v>
      </c>
      <c r="D9" s="322">
        <v>1530</v>
      </c>
      <c r="E9" s="323">
        <v>5</v>
      </c>
      <c r="F9" s="410">
        <v>1768</v>
      </c>
      <c r="G9" s="412" t="str">
        <f>VLOOKUP(D9,Fasce!$A$3:$B$8,2)</f>
        <v>1400-1599</v>
      </c>
      <c r="H9" s="321">
        <f t="shared" si="0"/>
        <v>8840</v>
      </c>
      <c r="I9" s="320">
        <f>$N$2*(((MAX($B$5:$B$18)-B9+1)^$N$3)/(MAX($B$5:$B$18)^$N$3))</f>
        <v>25.510204081632654</v>
      </c>
      <c r="J9" s="319">
        <f>ROUND($D$23*H9/$D$28,2)</f>
        <v>16.149999999999999</v>
      </c>
      <c r="K9" s="318">
        <f t="shared" si="1"/>
        <v>41.660204081632656</v>
      </c>
      <c r="L9" s="396"/>
    </row>
    <row r="10" spans="2:14" ht="18" customHeight="1">
      <c r="B10" s="325">
        <v>6</v>
      </c>
      <c r="C10" s="397" t="s">
        <v>291</v>
      </c>
      <c r="D10" s="322">
        <v>1828</v>
      </c>
      <c r="E10" s="323">
        <v>4.5</v>
      </c>
      <c r="F10" s="410">
        <v>1753</v>
      </c>
      <c r="G10" s="412" t="str">
        <f>VLOOKUP(D10,Fasce!$A$3:$B$8,2)</f>
        <v>1800-2000</v>
      </c>
      <c r="H10" s="321">
        <f t="shared" si="0"/>
        <v>7888.5</v>
      </c>
      <c r="I10" s="320">
        <f>$N$2*(((MAX($B$5:$B$18)-B10+1)^$N$3)/(MAX($B$5:$B$18)^$N$3))</f>
        <v>20.663265306122451</v>
      </c>
      <c r="J10" s="319">
        <f>ROUND($D$23*H10/$D$28,2)</f>
        <v>14.42</v>
      </c>
      <c r="K10" s="318">
        <f t="shared" si="1"/>
        <v>35.083265306122449</v>
      </c>
      <c r="L10" s="396"/>
    </row>
    <row r="11" spans="2:14" ht="18" customHeight="1">
      <c r="B11" s="325">
        <v>7</v>
      </c>
      <c r="C11" s="397" t="s">
        <v>241</v>
      </c>
      <c r="D11" s="322">
        <v>1830</v>
      </c>
      <c r="E11" s="323">
        <v>4.5</v>
      </c>
      <c r="F11" s="410">
        <v>1713</v>
      </c>
      <c r="G11" s="412" t="str">
        <f>VLOOKUP(D11,Fasce!$A$3:$B$8,2)</f>
        <v>1800-2000</v>
      </c>
      <c r="H11" s="321">
        <f t="shared" si="0"/>
        <v>7708.5</v>
      </c>
      <c r="I11" s="320">
        <f>$N$2*(((MAX($B$5:$B$18)-B11+1)^$N$3)/(MAX($B$5:$B$18)^$N$3))</f>
        <v>16.326530612244898</v>
      </c>
      <c r="J11" s="319">
        <f>ROUND($D$23*H11/$D$28,2)</f>
        <v>14.09</v>
      </c>
      <c r="K11" s="318">
        <f t="shared" si="1"/>
        <v>30.416530612244898</v>
      </c>
      <c r="L11" s="396"/>
    </row>
    <row r="12" spans="2:14" ht="18" customHeight="1">
      <c r="B12" s="325">
        <v>8</v>
      </c>
      <c r="C12" s="415" t="s">
        <v>228</v>
      </c>
      <c r="D12" s="322">
        <v>1725</v>
      </c>
      <c r="E12" s="323">
        <v>4</v>
      </c>
      <c r="F12" s="410">
        <v>1786</v>
      </c>
      <c r="G12" s="412" t="str">
        <f>VLOOKUP(D12,Fasce!$A$3:$B$8,2)</f>
        <v>1600-1799</v>
      </c>
      <c r="H12" s="321">
        <f t="shared" si="0"/>
        <v>7144</v>
      </c>
      <c r="I12" s="320">
        <f>$N$2*(((MAX($B$5:$B$18)-B12+1)^$N$3)/(MAX($B$5:$B$18)^$N$3))</f>
        <v>12.5</v>
      </c>
      <c r="J12" s="319">
        <f>ROUND($D$23*H12/$D$28,2)</f>
        <v>13.06</v>
      </c>
      <c r="K12" s="318">
        <f t="shared" si="1"/>
        <v>25.560000000000002</v>
      </c>
      <c r="L12" s="396"/>
    </row>
    <row r="13" spans="2:14" ht="18" customHeight="1">
      <c r="B13" s="325">
        <v>9</v>
      </c>
      <c r="C13" s="397" t="s">
        <v>265</v>
      </c>
      <c r="D13" s="322">
        <v>1565</v>
      </c>
      <c r="E13" s="323">
        <v>3.5</v>
      </c>
      <c r="F13" s="410">
        <v>1819</v>
      </c>
      <c r="G13" s="412" t="str">
        <f>VLOOKUP(D13,Fasce!$A$3:$B$8,2)</f>
        <v>1400-1599</v>
      </c>
      <c r="H13" s="321">
        <f t="shared" si="0"/>
        <v>6366.5</v>
      </c>
      <c r="I13" s="320">
        <f>$N$2*(((MAX($B$5:$B$18)-B13+1)^$N$3)/(MAX($B$5:$B$18)^$N$3))</f>
        <v>9.183673469387756</v>
      </c>
      <c r="J13" s="319">
        <f>ROUND($D$23*H13/$D$28,2)</f>
        <v>11.63</v>
      </c>
      <c r="K13" s="318">
        <f t="shared" si="1"/>
        <v>20.813673469387759</v>
      </c>
      <c r="L13" s="396"/>
    </row>
    <row r="14" spans="2:14" ht="18" customHeight="1">
      <c r="B14" s="325">
        <v>10</v>
      </c>
      <c r="C14" s="397" t="s">
        <v>236</v>
      </c>
      <c r="D14" s="322">
        <v>1719</v>
      </c>
      <c r="E14" s="323">
        <v>3.5</v>
      </c>
      <c r="F14" s="410">
        <v>1805</v>
      </c>
      <c r="G14" s="412" t="str">
        <f>VLOOKUP(D14,Fasce!$A$3:$B$8,2)</f>
        <v>1600-1799</v>
      </c>
      <c r="H14" s="321">
        <f t="shared" si="0"/>
        <v>6317.5</v>
      </c>
      <c r="I14" s="320">
        <f>$N$2*(((MAX($B$5:$B$18)-B14+1)^$N$3)/(MAX($B$5:$B$18)^$N$3))</f>
        <v>6.3775510204081636</v>
      </c>
      <c r="J14" s="319">
        <f>ROUND($D$23*H14/$D$28,2)</f>
        <v>11.55</v>
      </c>
      <c r="K14" s="318">
        <f t="shared" si="1"/>
        <v>17.927551020408163</v>
      </c>
      <c r="L14" s="396"/>
    </row>
    <row r="15" spans="2:14" ht="18" customHeight="1">
      <c r="B15" s="325">
        <v>11</v>
      </c>
      <c r="C15" s="397" t="s">
        <v>278</v>
      </c>
      <c r="D15" s="322">
        <v>1653</v>
      </c>
      <c r="E15" s="323">
        <v>3.5</v>
      </c>
      <c r="F15" s="410">
        <v>1682</v>
      </c>
      <c r="G15" s="412" t="str">
        <f>VLOOKUP(D15,Fasce!$A$3:$B$8,2)</f>
        <v>1600-1799</v>
      </c>
      <c r="H15" s="321">
        <f t="shared" si="0"/>
        <v>5887</v>
      </c>
      <c r="I15" s="320">
        <f>$N$2*(((MAX($B$5:$B$18)-B15+1)^$N$3)/(MAX($B$5:$B$18)^$N$3))</f>
        <v>4.0816326530612246</v>
      </c>
      <c r="J15" s="319">
        <f>ROUND($D$23*H15/$D$28,2)</f>
        <v>10.76</v>
      </c>
      <c r="K15" s="318">
        <f t="shared" si="1"/>
        <v>14.841632653061225</v>
      </c>
      <c r="L15" s="396"/>
    </row>
    <row r="16" spans="2:14" ht="18" customHeight="1">
      <c r="B16" s="325">
        <v>12</v>
      </c>
      <c r="C16" s="415" t="s">
        <v>295</v>
      </c>
      <c r="D16" s="322">
        <v>1399</v>
      </c>
      <c r="E16" s="323">
        <v>3</v>
      </c>
      <c r="F16" s="410">
        <v>1758</v>
      </c>
      <c r="G16" s="412" t="str">
        <f>VLOOKUP(D16,Fasce!$A$3:$B$8,2)</f>
        <v>Under 1400</v>
      </c>
      <c r="H16" s="321">
        <f t="shared" si="0"/>
        <v>5274</v>
      </c>
      <c r="I16" s="320">
        <f>$N$2*(((MAX($B$5:$B$18)-B16+1)^$N$3)/(MAX($B$5:$B$18)^$N$3))</f>
        <v>2.295918367346939</v>
      </c>
      <c r="J16" s="319">
        <f>ROUND($D$23*H16/$D$28,2)</f>
        <v>9.64</v>
      </c>
      <c r="K16" s="318">
        <f t="shared" si="1"/>
        <v>11.93591836734694</v>
      </c>
      <c r="L16" s="396"/>
    </row>
    <row r="17" spans="2:12" ht="18" customHeight="1">
      <c r="B17" s="325">
        <v>13</v>
      </c>
      <c r="C17" s="397" t="s">
        <v>232</v>
      </c>
      <c r="D17" s="322">
        <v>1694</v>
      </c>
      <c r="E17" s="323">
        <v>2.5</v>
      </c>
      <c r="F17" s="410">
        <v>1694</v>
      </c>
      <c r="G17" s="412" t="str">
        <f>VLOOKUP(D17,Fasce!$A$3:$B$8,2)</f>
        <v>1600-1799</v>
      </c>
      <c r="H17" s="321">
        <f t="shared" si="0"/>
        <v>4235</v>
      </c>
      <c r="I17" s="320">
        <f>$N$2*(((MAX($B$5:$B$18)-B17+1)^$N$3)/(MAX($B$5:$B$18)^$N$3))</f>
        <v>1.0204081632653061</v>
      </c>
      <c r="J17" s="319">
        <f>ROUND($D$23*H17/$D$28,2)</f>
        <v>7.74</v>
      </c>
      <c r="K17" s="318">
        <f t="shared" si="1"/>
        <v>8.760408163265307</v>
      </c>
      <c r="L17" s="396"/>
    </row>
    <row r="18" spans="2:12" ht="18" customHeight="1" thickBot="1">
      <c r="B18" s="317">
        <v>14</v>
      </c>
      <c r="C18" s="316" t="s">
        <v>304</v>
      </c>
      <c r="D18" s="314">
        <v>1742</v>
      </c>
      <c r="E18" s="315">
        <v>2.5</v>
      </c>
      <c r="F18" s="411">
        <v>1767</v>
      </c>
      <c r="G18" s="413" t="str">
        <f>VLOOKUP(D18,Fasce!$A$3:$B$8,2)</f>
        <v>1600-1799</v>
      </c>
      <c r="H18" s="313">
        <f t="shared" si="0"/>
        <v>4417.5</v>
      </c>
      <c r="I18" s="312">
        <f>$N$2*(((MAX($B$5:$B$18)-B18+1)^$N$3)/(MAX($B$5:$B$18)^$N$3))</f>
        <v>0.25510204081632654</v>
      </c>
      <c r="J18" s="311">
        <f>ROUND($D$23*H18/$D$28,2)</f>
        <v>8.07</v>
      </c>
      <c r="K18" s="310">
        <f t="shared" si="1"/>
        <v>8.3251020408163274</v>
      </c>
      <c r="L18" s="396"/>
    </row>
    <row r="19" spans="2:12" ht="13.5" thickBot="1">
      <c r="B19" s="308"/>
      <c r="C19" s="308"/>
      <c r="D19" s="308"/>
      <c r="E19" s="308"/>
      <c r="F19" s="308"/>
      <c r="G19" s="308"/>
      <c r="H19" s="308"/>
      <c r="I19" s="308"/>
      <c r="J19" s="308"/>
      <c r="K19" s="308"/>
    </row>
    <row r="20" spans="2:12">
      <c r="C20" s="300" t="s">
        <v>93</v>
      </c>
      <c r="D20" s="299"/>
    </row>
    <row r="21" spans="2:12">
      <c r="C21" s="307" t="s">
        <v>92</v>
      </c>
      <c r="D21" s="306"/>
    </row>
    <row r="22" spans="2:12">
      <c r="C22" s="298" t="s">
        <v>91</v>
      </c>
      <c r="D22" s="297">
        <v>50</v>
      </c>
    </row>
    <row r="23" spans="2:12">
      <c r="C23" s="305" t="s">
        <v>90</v>
      </c>
      <c r="D23" s="304">
        <v>30</v>
      </c>
    </row>
    <row r="24" spans="2:12" ht="13.5" thickBot="1">
      <c r="C24" s="303" t="s">
        <v>89</v>
      </c>
      <c r="D24" s="302">
        <v>10</v>
      </c>
    </row>
    <row r="25" spans="2:12" ht="13.5" thickBot="1">
      <c r="C25" s="301"/>
      <c r="D25" s="301"/>
    </row>
    <row r="26" spans="2:12">
      <c r="C26" s="300" t="s">
        <v>88</v>
      </c>
      <c r="D26" s="299"/>
    </row>
    <row r="27" spans="2:12">
      <c r="C27" s="298" t="s">
        <v>5</v>
      </c>
      <c r="D27" s="297">
        <f>MAX(B5:B18)</f>
        <v>14</v>
      </c>
    </row>
    <row r="28" spans="2:12" ht="26.25" thickBot="1">
      <c r="C28" s="296" t="s">
        <v>87</v>
      </c>
      <c r="D28" s="295">
        <f>MAX(H5:H18)</f>
        <v>16416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/>
  </sheetViews>
  <sheetFormatPr defaultRowHeight="12.75"/>
  <cols>
    <col min="1" max="1" width="8.7109375" customWidth="1"/>
    <col min="2" max="2" width="10.7109375" customWidth="1"/>
    <col min="3" max="3" width="100.7109375" customWidth="1"/>
  </cols>
  <sheetData>
    <row r="1" spans="1:3" ht="18" customHeight="1">
      <c r="A1" s="26" t="s">
        <v>2</v>
      </c>
      <c r="B1" s="26"/>
      <c r="C1" s="25"/>
    </row>
    <row r="2" spans="1:3" ht="18" customHeight="1">
      <c r="A2" s="26" t="s">
        <v>3</v>
      </c>
      <c r="B2" s="26"/>
      <c r="C2" s="25"/>
    </row>
    <row r="3" spans="1:3" ht="18" customHeight="1">
      <c r="A3" s="25">
        <v>0</v>
      </c>
      <c r="B3" s="27" t="s">
        <v>4</v>
      </c>
      <c r="C3" s="25"/>
    </row>
    <row r="4" spans="1:3" ht="18" customHeight="1">
      <c r="A4" s="25">
        <v>1</v>
      </c>
      <c r="B4" s="27" t="s">
        <v>116</v>
      </c>
      <c r="C4" s="25" t="s">
        <v>86</v>
      </c>
    </row>
    <row r="5" spans="1:3" ht="18" customHeight="1">
      <c r="A5" s="25">
        <v>1400</v>
      </c>
      <c r="B5" s="25" t="s">
        <v>117</v>
      </c>
      <c r="C5" s="25"/>
    </row>
    <row r="6" spans="1:3" ht="18" customHeight="1">
      <c r="A6" s="25">
        <v>1600</v>
      </c>
      <c r="B6" s="25" t="s">
        <v>118</v>
      </c>
      <c r="C6" s="25"/>
    </row>
    <row r="7" spans="1:3" ht="18" customHeight="1">
      <c r="A7" s="25">
        <v>1800</v>
      </c>
      <c r="B7" s="25" t="s">
        <v>119</v>
      </c>
      <c r="C7" s="25"/>
    </row>
    <row r="8" spans="1:3" ht="18" customHeight="1">
      <c r="A8" s="25">
        <v>2001</v>
      </c>
      <c r="B8" s="25" t="s">
        <v>21</v>
      </c>
      <c r="C8" s="25"/>
    </row>
    <row r="9" spans="1:3" ht="18" customHeight="1">
      <c r="A9" s="25"/>
      <c r="B9" s="25"/>
      <c r="C9" s="25"/>
    </row>
    <row r="10" spans="1:3" ht="30" customHeight="1">
      <c r="A10" s="44"/>
      <c r="B10" s="45"/>
      <c r="C10" s="293" t="s">
        <v>29</v>
      </c>
    </row>
    <row r="11" spans="1:3" ht="30" customHeight="1">
      <c r="A11" s="44"/>
      <c r="B11" s="45"/>
      <c r="C11" s="293" t="s">
        <v>120</v>
      </c>
    </row>
    <row r="13" spans="1:3" ht="15.75">
      <c r="C13" s="394" t="s">
        <v>121</v>
      </c>
    </row>
    <row r="15" spans="1:3">
      <c r="C15" t="s">
        <v>129</v>
      </c>
    </row>
    <row r="16" spans="1:3">
      <c r="C16" t="s">
        <v>130</v>
      </c>
    </row>
    <row r="17" spans="3:3">
      <c r="C17" t="s">
        <v>131</v>
      </c>
    </row>
    <row r="19" spans="3:3">
      <c r="C19" t="s">
        <v>132</v>
      </c>
    </row>
    <row r="20" spans="3:3">
      <c r="C20" t="s">
        <v>122</v>
      </c>
    </row>
    <row r="21" spans="3:3">
      <c r="C21" t="s">
        <v>133</v>
      </c>
    </row>
    <row r="22" spans="3:3">
      <c r="C22" t="s">
        <v>135</v>
      </c>
    </row>
    <row r="23" spans="3:3">
      <c r="C23" t="s">
        <v>134</v>
      </c>
    </row>
    <row r="24" spans="3:3">
      <c r="C24" t="s">
        <v>136</v>
      </c>
    </row>
    <row r="25" spans="3:3">
      <c r="C25" t="s">
        <v>137</v>
      </c>
    </row>
    <row r="26" spans="3:3">
      <c r="C26" t="s">
        <v>138</v>
      </c>
    </row>
    <row r="27" spans="3:3">
      <c r="C27" t="s">
        <v>123</v>
      </c>
    </row>
    <row r="28" spans="3:3">
      <c r="C28" t="s">
        <v>124</v>
      </c>
    </row>
    <row r="29" spans="3:3">
      <c r="C29" t="s">
        <v>139</v>
      </c>
    </row>
    <row r="30" spans="3:3">
      <c r="C30" t="s">
        <v>30</v>
      </c>
    </row>
    <row r="31" spans="3:3">
      <c r="C31" t="s">
        <v>31</v>
      </c>
    </row>
    <row r="32" spans="3:3">
      <c r="C32" t="s">
        <v>125</v>
      </c>
    </row>
    <row r="33" spans="3:3">
      <c r="C33" t="s">
        <v>139</v>
      </c>
    </row>
    <row r="34" spans="3:3">
      <c r="C34" t="s">
        <v>140</v>
      </c>
    </row>
    <row r="35" spans="3:3">
      <c r="C35" t="s">
        <v>126</v>
      </c>
    </row>
    <row r="36" spans="3:3">
      <c r="C36" t="s">
        <v>127</v>
      </c>
    </row>
    <row r="37" spans="3:3" ht="25.5">
      <c r="C37" s="292" t="s">
        <v>128</v>
      </c>
    </row>
    <row r="38" spans="3:3">
      <c r="C38" s="292" t="s">
        <v>141</v>
      </c>
    </row>
    <row r="39" spans="3:3">
      <c r="C39" s="292" t="s">
        <v>142</v>
      </c>
    </row>
    <row r="40" spans="3:3">
      <c r="C40" s="292" t="s">
        <v>143</v>
      </c>
    </row>
    <row r="41" spans="3:3">
      <c r="C41" s="292" t="s">
        <v>144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I55" sqref="I55"/>
    </sheetView>
  </sheetViews>
  <sheetFormatPr defaultRowHeight="12.75"/>
  <cols>
    <col min="1" max="1" width="5.7109375" customWidth="1"/>
    <col min="2" max="6" width="20.71093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8"/>
  <sheetViews>
    <sheetView workbookViewId="0">
      <pane ySplit="1" topLeftCell="A2" activePane="bottomLeft" state="frozen"/>
      <selection pane="bottomLeft" activeCell="D3" sqref="D3"/>
    </sheetView>
  </sheetViews>
  <sheetFormatPr defaultRowHeight="12.75"/>
  <cols>
    <col min="1" max="1" width="4.7109375" customWidth="1"/>
    <col min="2" max="2" width="31.42578125" bestFit="1" customWidth="1"/>
    <col min="3" max="4" width="10.7109375" customWidth="1"/>
    <col min="5" max="5" width="12.7109375" customWidth="1"/>
    <col min="6" max="6" width="10.7109375" customWidth="1"/>
  </cols>
  <sheetData>
    <row r="1" spans="2:6" ht="25.5">
      <c r="B1" s="362" t="s">
        <v>257</v>
      </c>
      <c r="C1" s="403" t="s">
        <v>251</v>
      </c>
      <c r="D1" s="403" t="s">
        <v>253</v>
      </c>
      <c r="E1" s="403" t="s">
        <v>255</v>
      </c>
      <c r="F1" s="403" t="s">
        <v>252</v>
      </c>
    </row>
    <row r="2" spans="2:6">
      <c r="B2" t="s">
        <v>302</v>
      </c>
      <c r="C2">
        <v>1955</v>
      </c>
      <c r="D2">
        <v>1767</v>
      </c>
      <c r="E2">
        <v>1812</v>
      </c>
      <c r="F2" s="401">
        <v>9</v>
      </c>
    </row>
    <row r="3" spans="2:6">
      <c r="B3" t="s">
        <v>309</v>
      </c>
      <c r="C3">
        <v>1973</v>
      </c>
      <c r="D3">
        <v>2086</v>
      </c>
      <c r="E3">
        <v>2060</v>
      </c>
      <c r="F3" s="401">
        <v>10</v>
      </c>
    </row>
    <row r="4" spans="2:6">
      <c r="B4" t="s">
        <v>290</v>
      </c>
      <c r="C4">
        <v>1983</v>
      </c>
      <c r="D4">
        <v>2241</v>
      </c>
      <c r="E4">
        <v>2263</v>
      </c>
      <c r="F4" s="401">
        <v>7</v>
      </c>
    </row>
    <row r="5" spans="2:6">
      <c r="B5" t="s">
        <v>291</v>
      </c>
      <c r="C5">
        <v>1971</v>
      </c>
      <c r="D5">
        <v>1872</v>
      </c>
      <c r="E5">
        <v>1872</v>
      </c>
      <c r="F5" s="401">
        <v>7</v>
      </c>
    </row>
    <row r="6" spans="2:6">
      <c r="B6" t="s">
        <v>250</v>
      </c>
      <c r="C6">
        <v>1965</v>
      </c>
      <c r="D6">
        <v>1632</v>
      </c>
      <c r="F6" s="401">
        <v>2</v>
      </c>
    </row>
    <row r="7" spans="2:6">
      <c r="B7" t="s">
        <v>242</v>
      </c>
      <c r="C7">
        <v>1984</v>
      </c>
      <c r="D7">
        <v>1692</v>
      </c>
      <c r="F7" s="401">
        <v>2</v>
      </c>
    </row>
    <row r="8" spans="2:6">
      <c r="B8" t="s">
        <v>289</v>
      </c>
      <c r="C8">
        <v>1976</v>
      </c>
      <c r="D8">
        <v>2176</v>
      </c>
      <c r="E8">
        <v>2149</v>
      </c>
      <c r="F8" s="401">
        <v>7</v>
      </c>
    </row>
    <row r="9" spans="2:6">
      <c r="B9" s="398" t="s">
        <v>281</v>
      </c>
      <c r="C9" s="398"/>
      <c r="D9" s="398">
        <v>1399</v>
      </c>
      <c r="E9" s="398" t="s">
        <v>225</v>
      </c>
      <c r="F9" s="402">
        <v>5</v>
      </c>
    </row>
    <row r="10" spans="2:6">
      <c r="B10" t="s">
        <v>278</v>
      </c>
      <c r="C10">
        <v>1980</v>
      </c>
      <c r="D10">
        <v>1653</v>
      </c>
      <c r="E10" t="s">
        <v>225</v>
      </c>
      <c r="F10" s="401">
        <v>4</v>
      </c>
    </row>
    <row r="11" spans="2:6">
      <c r="B11" t="s">
        <v>236</v>
      </c>
      <c r="C11">
        <v>2012</v>
      </c>
      <c r="D11">
        <v>1748</v>
      </c>
      <c r="F11" s="401">
        <v>1</v>
      </c>
    </row>
    <row r="12" spans="2:6">
      <c r="B12" t="s">
        <v>232</v>
      </c>
      <c r="C12">
        <v>1988</v>
      </c>
      <c r="D12">
        <v>1711</v>
      </c>
      <c r="F12" s="401">
        <v>1</v>
      </c>
    </row>
    <row r="13" spans="2:6">
      <c r="B13" s="398" t="s">
        <v>266</v>
      </c>
      <c r="C13" s="398"/>
      <c r="D13" s="398">
        <v>1399</v>
      </c>
      <c r="E13" s="398" t="s">
        <v>225</v>
      </c>
      <c r="F13" s="402">
        <v>3</v>
      </c>
    </row>
    <row r="14" spans="2:6">
      <c r="B14" t="s">
        <v>234</v>
      </c>
      <c r="C14">
        <v>1989</v>
      </c>
      <c r="D14">
        <v>1620</v>
      </c>
      <c r="F14" s="401">
        <v>1</v>
      </c>
    </row>
    <row r="15" spans="2:6">
      <c r="B15" s="398" t="s">
        <v>301</v>
      </c>
      <c r="C15" s="398"/>
      <c r="D15" s="398">
        <v>1399</v>
      </c>
      <c r="E15" s="398" t="s">
        <v>225</v>
      </c>
      <c r="F15" s="402">
        <v>9</v>
      </c>
    </row>
    <row r="16" spans="2:6">
      <c r="B16" t="s">
        <v>304</v>
      </c>
      <c r="C16">
        <v>1992</v>
      </c>
      <c r="D16">
        <v>1678</v>
      </c>
      <c r="E16">
        <v>1742</v>
      </c>
      <c r="F16" s="401">
        <v>9</v>
      </c>
    </row>
    <row r="17" spans="2:6">
      <c r="B17" t="s">
        <v>259</v>
      </c>
      <c r="C17">
        <v>1994</v>
      </c>
      <c r="D17">
        <v>1755</v>
      </c>
      <c r="F17" s="401">
        <v>3</v>
      </c>
    </row>
    <row r="18" spans="2:6">
      <c r="B18" t="s">
        <v>231</v>
      </c>
      <c r="C18">
        <v>1986</v>
      </c>
      <c r="D18">
        <v>1478</v>
      </c>
      <c r="F18" s="401">
        <v>1</v>
      </c>
    </row>
    <row r="19" spans="2:6">
      <c r="B19" t="s">
        <v>260</v>
      </c>
      <c r="C19">
        <v>1987</v>
      </c>
      <c r="D19">
        <v>1555</v>
      </c>
      <c r="F19" s="401">
        <v>3</v>
      </c>
    </row>
    <row r="20" spans="2:6">
      <c r="B20" t="s">
        <v>267</v>
      </c>
      <c r="C20">
        <v>2000</v>
      </c>
      <c r="D20">
        <v>1581</v>
      </c>
      <c r="F20" s="401">
        <v>3</v>
      </c>
    </row>
    <row r="21" spans="2:6">
      <c r="B21" s="398" t="s">
        <v>305</v>
      </c>
      <c r="C21" s="398"/>
      <c r="D21" s="398">
        <v>1399</v>
      </c>
      <c r="E21" s="398" t="s">
        <v>225</v>
      </c>
      <c r="F21" s="402">
        <v>9</v>
      </c>
    </row>
    <row r="22" spans="2:6">
      <c r="B22" t="s">
        <v>233</v>
      </c>
      <c r="C22">
        <v>2003</v>
      </c>
      <c r="D22">
        <v>1614</v>
      </c>
      <c r="F22" s="401">
        <v>1</v>
      </c>
    </row>
    <row r="23" spans="2:6">
      <c r="B23" t="s">
        <v>269</v>
      </c>
      <c r="C23">
        <v>1962</v>
      </c>
      <c r="D23">
        <v>1985</v>
      </c>
      <c r="F23" s="401">
        <v>3</v>
      </c>
    </row>
    <row r="24" spans="2:6">
      <c r="B24" t="s">
        <v>285</v>
      </c>
      <c r="C24">
        <v>2001</v>
      </c>
      <c r="D24">
        <v>1729</v>
      </c>
      <c r="E24">
        <v>1729</v>
      </c>
      <c r="F24" s="401">
        <v>6</v>
      </c>
    </row>
    <row r="25" spans="2:6">
      <c r="B25" t="s">
        <v>249</v>
      </c>
      <c r="C25">
        <v>1960</v>
      </c>
      <c r="D25">
        <v>1481</v>
      </c>
      <c r="F25" s="401">
        <v>2</v>
      </c>
    </row>
    <row r="26" spans="2:6">
      <c r="B26" t="s">
        <v>270</v>
      </c>
      <c r="C26">
        <v>1995</v>
      </c>
      <c r="D26">
        <v>1413</v>
      </c>
      <c r="F26" s="401">
        <v>3</v>
      </c>
    </row>
    <row r="27" spans="2:6">
      <c r="B27" s="398" t="s">
        <v>295</v>
      </c>
      <c r="C27" s="398"/>
      <c r="D27" s="398">
        <v>1399</v>
      </c>
      <c r="E27" s="398" t="s">
        <v>225</v>
      </c>
      <c r="F27" s="402">
        <v>7</v>
      </c>
    </row>
    <row r="28" spans="2:6">
      <c r="B28" t="s">
        <v>268</v>
      </c>
      <c r="C28">
        <v>1989</v>
      </c>
      <c r="D28">
        <v>1998</v>
      </c>
      <c r="F28" s="401">
        <v>3</v>
      </c>
    </row>
    <row r="29" spans="2:6">
      <c r="B29" s="398" t="s">
        <v>286</v>
      </c>
      <c r="C29" s="398"/>
      <c r="D29" s="398">
        <v>1399</v>
      </c>
      <c r="E29" s="398" t="s">
        <v>225</v>
      </c>
      <c r="F29" s="402">
        <v>6</v>
      </c>
    </row>
    <row r="30" spans="2:6">
      <c r="B30" t="s">
        <v>300</v>
      </c>
      <c r="C30">
        <v>2007</v>
      </c>
      <c r="D30">
        <v>1933</v>
      </c>
      <c r="F30" s="401">
        <v>8</v>
      </c>
    </row>
    <row r="31" spans="2:6">
      <c r="B31" t="s">
        <v>303</v>
      </c>
      <c r="C31">
        <v>1984</v>
      </c>
      <c r="D31">
        <v>2025</v>
      </c>
      <c r="E31">
        <v>2062</v>
      </c>
      <c r="F31" s="401">
        <v>9</v>
      </c>
    </row>
    <row r="32" spans="2:6">
      <c r="B32" s="398" t="s">
        <v>294</v>
      </c>
      <c r="C32" s="398"/>
      <c r="D32" s="398">
        <v>1399</v>
      </c>
      <c r="E32" s="398" t="s">
        <v>225</v>
      </c>
      <c r="F32" s="402">
        <v>7</v>
      </c>
    </row>
    <row r="33" spans="2:6">
      <c r="B33" t="s">
        <v>245</v>
      </c>
      <c r="C33">
        <v>1967</v>
      </c>
      <c r="D33">
        <v>1807</v>
      </c>
      <c r="F33" s="401">
        <v>2</v>
      </c>
    </row>
    <row r="34" spans="2:6">
      <c r="B34" s="375" t="s">
        <v>282</v>
      </c>
      <c r="C34" s="375">
        <v>2007</v>
      </c>
      <c r="D34" s="375">
        <v>1679</v>
      </c>
      <c r="E34" s="375"/>
      <c r="F34" s="422">
        <v>5</v>
      </c>
    </row>
    <row r="35" spans="2:6">
      <c r="B35" s="398" t="s">
        <v>226</v>
      </c>
      <c r="C35" s="398"/>
      <c r="D35" s="398">
        <v>1399</v>
      </c>
      <c r="E35" s="398" t="s">
        <v>225</v>
      </c>
      <c r="F35" s="402">
        <v>1</v>
      </c>
    </row>
    <row r="36" spans="2:6">
      <c r="B36" t="s">
        <v>238</v>
      </c>
      <c r="C36">
        <v>1974</v>
      </c>
      <c r="D36">
        <v>2278</v>
      </c>
      <c r="F36" s="401">
        <v>2</v>
      </c>
    </row>
    <row r="37" spans="2:6">
      <c r="B37" s="398" t="s">
        <v>280</v>
      </c>
      <c r="C37" s="398"/>
      <c r="D37" s="398">
        <v>1399</v>
      </c>
      <c r="E37" s="398" t="s">
        <v>225</v>
      </c>
      <c r="F37" s="402">
        <v>5</v>
      </c>
    </row>
    <row r="38" spans="2:6">
      <c r="B38" t="s">
        <v>261</v>
      </c>
      <c r="C38">
        <v>2004</v>
      </c>
      <c r="D38">
        <v>1771</v>
      </c>
      <c r="F38" s="401">
        <v>3</v>
      </c>
    </row>
    <row r="39" spans="2:6">
      <c r="B39" t="s">
        <v>247</v>
      </c>
      <c r="C39">
        <v>1981</v>
      </c>
      <c r="D39">
        <v>1575</v>
      </c>
      <c r="F39" s="401">
        <v>2</v>
      </c>
    </row>
    <row r="40" spans="2:6">
      <c r="B40" s="419" t="s">
        <v>265</v>
      </c>
      <c r="C40" s="419">
        <v>1992</v>
      </c>
      <c r="D40" s="419">
        <v>1565</v>
      </c>
      <c r="E40" s="419">
        <v>1565</v>
      </c>
      <c r="F40" s="420">
        <v>3</v>
      </c>
    </row>
    <row r="41" spans="2:6">
      <c r="B41" t="s">
        <v>262</v>
      </c>
      <c r="C41">
        <v>1997</v>
      </c>
      <c r="D41">
        <v>1907</v>
      </c>
      <c r="F41" s="401">
        <v>3</v>
      </c>
    </row>
    <row r="42" spans="2:6">
      <c r="B42" s="398" t="s">
        <v>293</v>
      </c>
      <c r="C42" s="398"/>
      <c r="D42" s="398">
        <v>1399</v>
      </c>
      <c r="E42" s="398" t="s">
        <v>225</v>
      </c>
      <c r="F42" s="402">
        <v>7</v>
      </c>
    </row>
    <row r="43" spans="2:6">
      <c r="B43" t="s">
        <v>246</v>
      </c>
      <c r="C43">
        <v>1995</v>
      </c>
      <c r="D43">
        <v>1556</v>
      </c>
      <c r="F43" s="401">
        <v>2</v>
      </c>
    </row>
    <row r="44" spans="2:6">
      <c r="B44" t="s">
        <v>263</v>
      </c>
      <c r="C44">
        <v>1959</v>
      </c>
      <c r="D44">
        <v>1601</v>
      </c>
      <c r="F44" s="401">
        <v>3</v>
      </c>
    </row>
    <row r="45" spans="2:6">
      <c r="B45" t="s">
        <v>248</v>
      </c>
      <c r="C45">
        <v>1998</v>
      </c>
      <c r="D45">
        <v>1652</v>
      </c>
      <c r="F45" s="401">
        <v>2</v>
      </c>
    </row>
    <row r="46" spans="2:6">
      <c r="B46" t="s">
        <v>276</v>
      </c>
      <c r="C46">
        <v>1959</v>
      </c>
      <c r="D46">
        <v>1836</v>
      </c>
      <c r="E46">
        <v>1945</v>
      </c>
      <c r="F46" s="401">
        <v>4</v>
      </c>
    </row>
    <row r="47" spans="2:6" s="375" customFormat="1">
      <c r="B47" s="398" t="s">
        <v>284</v>
      </c>
      <c r="C47" s="398"/>
      <c r="D47" s="398">
        <v>1399</v>
      </c>
      <c r="E47" s="398" t="s">
        <v>225</v>
      </c>
      <c r="F47" s="402">
        <v>6</v>
      </c>
    </row>
    <row r="48" spans="2:6">
      <c r="B48" t="s">
        <v>264</v>
      </c>
      <c r="C48">
        <v>1997</v>
      </c>
      <c r="D48">
        <v>1842</v>
      </c>
      <c r="F48" s="401">
        <v>3</v>
      </c>
    </row>
    <row r="49" spans="2:6">
      <c r="B49" t="s">
        <v>240</v>
      </c>
      <c r="C49">
        <v>1968</v>
      </c>
      <c r="D49">
        <v>1914</v>
      </c>
      <c r="F49" s="401">
        <v>2</v>
      </c>
    </row>
    <row r="50" spans="2:6">
      <c r="B50" t="s">
        <v>277</v>
      </c>
      <c r="C50">
        <v>1963</v>
      </c>
      <c r="D50">
        <v>1880</v>
      </c>
      <c r="E50">
        <v>1956</v>
      </c>
      <c r="F50" s="401">
        <v>4</v>
      </c>
    </row>
    <row r="51" spans="2:6">
      <c r="B51" t="s">
        <v>254</v>
      </c>
      <c r="C51">
        <v>2014</v>
      </c>
      <c r="D51">
        <v>1588</v>
      </c>
      <c r="F51" s="401">
        <v>2</v>
      </c>
    </row>
    <row r="52" spans="2:6">
      <c r="B52" t="s">
        <v>243</v>
      </c>
      <c r="C52">
        <v>2002</v>
      </c>
      <c r="D52">
        <v>1706</v>
      </c>
      <c r="F52" s="401">
        <v>2</v>
      </c>
    </row>
    <row r="53" spans="2:6">
      <c r="B53" s="398" t="s">
        <v>298</v>
      </c>
      <c r="C53" s="398"/>
      <c r="D53" s="398">
        <v>1399</v>
      </c>
      <c r="E53" s="398" t="s">
        <v>225</v>
      </c>
      <c r="F53" s="402">
        <v>8</v>
      </c>
    </row>
    <row r="54" spans="2:6">
      <c r="B54" t="s">
        <v>292</v>
      </c>
      <c r="C54">
        <v>2001</v>
      </c>
      <c r="D54">
        <v>1824</v>
      </c>
      <c r="E54">
        <v>1716</v>
      </c>
      <c r="F54" s="401">
        <v>7</v>
      </c>
    </row>
    <row r="55" spans="2:6">
      <c r="B55" t="s">
        <v>239</v>
      </c>
      <c r="C55">
        <v>1978</v>
      </c>
      <c r="D55">
        <v>2325</v>
      </c>
      <c r="F55" s="401">
        <v>2</v>
      </c>
    </row>
    <row r="56" spans="2:6">
      <c r="B56" t="s">
        <v>229</v>
      </c>
      <c r="C56">
        <v>1996</v>
      </c>
      <c r="D56">
        <v>1756</v>
      </c>
      <c r="F56" s="401">
        <v>1</v>
      </c>
    </row>
    <row r="57" spans="2:6">
      <c r="B57" t="s">
        <v>241</v>
      </c>
      <c r="C57">
        <v>1995</v>
      </c>
      <c r="D57">
        <v>1885</v>
      </c>
      <c r="F57" s="401">
        <v>2</v>
      </c>
    </row>
    <row r="58" spans="2:6">
      <c r="B58" t="s">
        <v>228</v>
      </c>
      <c r="C58">
        <v>1953</v>
      </c>
      <c r="D58">
        <v>1822</v>
      </c>
      <c r="F58" s="401">
        <v>1</v>
      </c>
    </row>
    <row r="59" spans="2:6">
      <c r="B59" t="s">
        <v>299</v>
      </c>
      <c r="C59">
        <v>2004</v>
      </c>
      <c r="D59">
        <v>1821</v>
      </c>
      <c r="F59" s="401">
        <v>8</v>
      </c>
    </row>
    <row r="60" spans="2:6">
      <c r="B60" t="s">
        <v>244</v>
      </c>
      <c r="C60">
        <v>2003</v>
      </c>
      <c r="D60">
        <v>1700</v>
      </c>
      <c r="F60" s="401">
        <v>2</v>
      </c>
    </row>
    <row r="61" spans="2:6">
      <c r="B61" s="398" t="s">
        <v>235</v>
      </c>
      <c r="C61" s="398"/>
      <c r="D61" s="398">
        <v>1399</v>
      </c>
      <c r="E61" s="398" t="s">
        <v>225</v>
      </c>
      <c r="F61" s="402">
        <v>1</v>
      </c>
    </row>
    <row r="62" spans="2:6">
      <c r="B62" t="s">
        <v>230</v>
      </c>
      <c r="C62">
        <v>1978</v>
      </c>
      <c r="D62">
        <v>1513</v>
      </c>
      <c r="F62" s="401">
        <v>1</v>
      </c>
    </row>
    <row r="63" spans="2:6">
      <c r="B63" s="398" t="s">
        <v>258</v>
      </c>
      <c r="C63" s="398"/>
      <c r="D63" s="398">
        <v>1399</v>
      </c>
      <c r="E63" s="398" t="s">
        <v>225</v>
      </c>
      <c r="F63" s="402">
        <v>3</v>
      </c>
    </row>
    <row r="64" spans="2:6">
      <c r="B64" s="404" t="s">
        <v>256</v>
      </c>
      <c r="C64" s="405"/>
      <c r="D64" s="405"/>
      <c r="E64" s="405"/>
      <c r="F64" s="405"/>
    </row>
    <row r="67" spans="2:6">
      <c r="B67" s="419" t="s">
        <v>271</v>
      </c>
      <c r="C67" s="419">
        <v>1992</v>
      </c>
      <c r="D67" s="419"/>
      <c r="E67" s="419">
        <v>1565</v>
      </c>
      <c r="F67" s="420">
        <v>3</v>
      </c>
    </row>
    <row r="68" spans="2:6">
      <c r="B68" s="419" t="s">
        <v>284</v>
      </c>
      <c r="C68" s="419" t="s">
        <v>287</v>
      </c>
      <c r="D68" s="419"/>
      <c r="E68" s="419"/>
      <c r="F68" s="420"/>
    </row>
  </sheetData>
  <sortState ref="B2:F62">
    <sortCondition ref="B2:B6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272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237</v>
      </c>
      <c r="D5" s="329">
        <v>1738</v>
      </c>
      <c r="E5" s="330">
        <v>9</v>
      </c>
      <c r="F5" s="409">
        <v>1561</v>
      </c>
      <c r="G5" s="407" t="str">
        <f>VLOOKUP(D5,Fasce!$A$3:$B$8,2)</f>
        <v>1600-1799</v>
      </c>
      <c r="H5" s="328">
        <f t="shared" ref="H5:H14" si="0">F5*E5</f>
        <v>14049</v>
      </c>
      <c r="I5" s="320">
        <f t="shared" ref="I5:I14" si="1">$N$2*(((MAX($B$5:$B$14)-B5+1)^$N$3)/(MAX($B$5:$B$14)^$N$3))</f>
        <v>50</v>
      </c>
      <c r="J5" s="327">
        <f t="shared" ref="J5:J14" si="2">ROUND($D$19*H5/$D$24,2)</f>
        <v>30</v>
      </c>
      <c r="K5" s="326">
        <f t="shared" ref="K5:K14" si="3">SUM(I5:J5)</f>
        <v>80</v>
      </c>
      <c r="L5" s="396"/>
    </row>
    <row r="6" spans="2:14" ht="18" customHeight="1">
      <c r="B6" s="325">
        <v>2</v>
      </c>
      <c r="C6" s="415" t="s">
        <v>226</v>
      </c>
      <c r="D6" s="322">
        <v>1399</v>
      </c>
      <c r="E6" s="323">
        <v>6</v>
      </c>
      <c r="F6" s="410">
        <v>1599</v>
      </c>
      <c r="G6" s="412" t="str">
        <f>VLOOKUP(D6,Fasce!$A$3:$B$8,2)</f>
        <v>Under 1400</v>
      </c>
      <c r="H6" s="321">
        <f t="shared" si="0"/>
        <v>9594</v>
      </c>
      <c r="I6" s="320">
        <f t="shared" si="1"/>
        <v>40.5</v>
      </c>
      <c r="J6" s="319">
        <f t="shared" si="2"/>
        <v>20.49</v>
      </c>
      <c r="K6" s="318">
        <f t="shared" si="3"/>
        <v>60.989999999999995</v>
      </c>
      <c r="L6" s="396"/>
    </row>
    <row r="7" spans="2:14" ht="18" customHeight="1">
      <c r="B7" s="325">
        <v>3</v>
      </c>
      <c r="C7" s="397" t="s">
        <v>228</v>
      </c>
      <c r="D7" s="322">
        <v>1725</v>
      </c>
      <c r="E7" s="323">
        <v>5</v>
      </c>
      <c r="F7" s="410">
        <v>1563</v>
      </c>
      <c r="G7" s="412" t="str">
        <f>VLOOKUP(D7,Fasce!$A$3:$B$8,2)</f>
        <v>1600-1799</v>
      </c>
      <c r="H7" s="321">
        <f t="shared" si="0"/>
        <v>7815</v>
      </c>
      <c r="I7" s="320">
        <f t="shared" si="1"/>
        <v>32</v>
      </c>
      <c r="J7" s="319">
        <f t="shared" si="2"/>
        <v>16.690000000000001</v>
      </c>
      <c r="K7" s="318">
        <f t="shared" si="3"/>
        <v>48.69</v>
      </c>
      <c r="L7" s="396"/>
    </row>
    <row r="8" spans="2:14" ht="18" customHeight="1">
      <c r="B8" s="325">
        <v>4</v>
      </c>
      <c r="C8" s="397" t="s">
        <v>229</v>
      </c>
      <c r="D8" s="322">
        <v>1693</v>
      </c>
      <c r="E8" s="323">
        <v>5</v>
      </c>
      <c r="F8" s="410">
        <v>1566</v>
      </c>
      <c r="G8" s="412" t="str">
        <f>VLOOKUP(D8,Fasce!$A$3:$B$8,2)</f>
        <v>1600-1799</v>
      </c>
      <c r="H8" s="321">
        <f t="shared" si="0"/>
        <v>7830</v>
      </c>
      <c r="I8" s="320">
        <f t="shared" si="1"/>
        <v>24.5</v>
      </c>
      <c r="J8" s="319">
        <f t="shared" si="2"/>
        <v>16.72</v>
      </c>
      <c r="K8" s="318">
        <f t="shared" si="3"/>
        <v>41.22</v>
      </c>
      <c r="L8" s="396"/>
    </row>
    <row r="9" spans="2:14" ht="18" customHeight="1">
      <c r="B9" s="325">
        <v>5</v>
      </c>
      <c r="C9" s="415" t="s">
        <v>230</v>
      </c>
      <c r="D9" s="322">
        <v>1512</v>
      </c>
      <c r="E9" s="323">
        <v>4</v>
      </c>
      <c r="F9" s="410">
        <v>1586</v>
      </c>
      <c r="G9" s="412" t="str">
        <f>VLOOKUP(D9,Fasce!$A$3:$B$8,2)</f>
        <v>1400-1599</v>
      </c>
      <c r="H9" s="321">
        <f t="shared" si="0"/>
        <v>6344</v>
      </c>
      <c r="I9" s="320">
        <f t="shared" si="1"/>
        <v>18</v>
      </c>
      <c r="J9" s="319">
        <f t="shared" si="2"/>
        <v>13.55</v>
      </c>
      <c r="K9" s="318">
        <f t="shared" si="3"/>
        <v>31.55</v>
      </c>
      <c r="L9" s="396"/>
    </row>
    <row r="10" spans="2:14" ht="18" customHeight="1">
      <c r="B10" s="325">
        <v>6</v>
      </c>
      <c r="C10" s="397" t="s">
        <v>231</v>
      </c>
      <c r="D10" s="322">
        <v>1544</v>
      </c>
      <c r="E10" s="323">
        <v>4</v>
      </c>
      <c r="F10" s="410">
        <v>1583</v>
      </c>
      <c r="G10" s="412" t="str">
        <f>VLOOKUP(D10,Fasce!$A$3:$B$8,2)</f>
        <v>1400-1599</v>
      </c>
      <c r="H10" s="321">
        <f t="shared" si="0"/>
        <v>6332</v>
      </c>
      <c r="I10" s="320">
        <f t="shared" si="1"/>
        <v>12.5</v>
      </c>
      <c r="J10" s="319">
        <f t="shared" si="2"/>
        <v>13.52</v>
      </c>
      <c r="K10" s="318">
        <f t="shared" si="3"/>
        <v>26.02</v>
      </c>
      <c r="L10" s="396"/>
    </row>
    <row r="11" spans="2:14" ht="18" customHeight="1">
      <c r="B11" s="325">
        <v>7</v>
      </c>
      <c r="C11" s="397" t="s">
        <v>232</v>
      </c>
      <c r="D11" s="322">
        <v>1694</v>
      </c>
      <c r="E11" s="323">
        <v>4</v>
      </c>
      <c r="F11" s="410">
        <v>1566</v>
      </c>
      <c r="G11" s="412" t="str">
        <f>VLOOKUP(D11,Fasce!$A$3:$B$8,2)</f>
        <v>1600-1799</v>
      </c>
      <c r="H11" s="321">
        <f t="shared" si="0"/>
        <v>6264</v>
      </c>
      <c r="I11" s="320">
        <f t="shared" si="1"/>
        <v>8</v>
      </c>
      <c r="J11" s="319">
        <f t="shared" si="2"/>
        <v>13.38</v>
      </c>
      <c r="K11" s="318">
        <f t="shared" si="3"/>
        <v>21.380000000000003</v>
      </c>
      <c r="L11" s="396"/>
    </row>
    <row r="12" spans="2:14" ht="18" customHeight="1">
      <c r="B12" s="325">
        <v>8</v>
      </c>
      <c r="C12" s="397" t="s">
        <v>233</v>
      </c>
      <c r="D12" s="322">
        <v>1595</v>
      </c>
      <c r="E12" s="323">
        <v>4</v>
      </c>
      <c r="F12" s="410">
        <v>1577</v>
      </c>
      <c r="G12" s="412" t="str">
        <f>VLOOKUP(D12,Fasce!$A$3:$B$8,2)</f>
        <v>1400-1599</v>
      </c>
      <c r="H12" s="321">
        <f t="shared" si="0"/>
        <v>6308</v>
      </c>
      <c r="I12" s="320">
        <f t="shared" si="1"/>
        <v>4.5</v>
      </c>
      <c r="J12" s="319">
        <f t="shared" si="2"/>
        <v>13.47</v>
      </c>
      <c r="K12" s="318">
        <f t="shared" si="3"/>
        <v>17.97</v>
      </c>
      <c r="L12" s="396"/>
    </row>
    <row r="13" spans="2:14" ht="18" customHeight="1">
      <c r="B13" s="325">
        <v>9</v>
      </c>
      <c r="C13" s="324" t="s">
        <v>234</v>
      </c>
      <c r="D13" s="322">
        <v>1489</v>
      </c>
      <c r="E13" s="323">
        <v>3</v>
      </c>
      <c r="F13" s="410">
        <v>1589</v>
      </c>
      <c r="G13" s="412" t="str">
        <f>VLOOKUP(D13,Fasce!$A$3:$B$8,2)</f>
        <v>1400-1599</v>
      </c>
      <c r="H13" s="321">
        <f t="shared" si="0"/>
        <v>4767</v>
      </c>
      <c r="I13" s="320">
        <f t="shared" si="1"/>
        <v>2</v>
      </c>
      <c r="J13" s="319">
        <f t="shared" si="2"/>
        <v>10.18</v>
      </c>
      <c r="K13" s="318">
        <f t="shared" si="3"/>
        <v>12.18</v>
      </c>
      <c r="L13" s="396"/>
    </row>
    <row r="14" spans="2:14" ht="18" customHeight="1" thickBot="1">
      <c r="B14" s="317">
        <v>10</v>
      </c>
      <c r="C14" s="316" t="s">
        <v>235</v>
      </c>
      <c r="D14" s="314">
        <v>1399</v>
      </c>
      <c r="E14" s="315">
        <v>1</v>
      </c>
      <c r="F14" s="411">
        <v>1599</v>
      </c>
      <c r="G14" s="413" t="str">
        <f>VLOOKUP(D14,Fasce!$A$3:$B$8,2)</f>
        <v>Under 1400</v>
      </c>
      <c r="H14" s="313">
        <f t="shared" si="0"/>
        <v>1599</v>
      </c>
      <c r="I14" s="312">
        <f t="shared" si="1"/>
        <v>0.5</v>
      </c>
      <c r="J14" s="311">
        <f t="shared" si="2"/>
        <v>3.41</v>
      </c>
      <c r="K14" s="310">
        <f t="shared" si="3"/>
        <v>3.91</v>
      </c>
      <c r="L14" s="396"/>
    </row>
    <row r="15" spans="2:14" ht="13.5" thickBot="1">
      <c r="B15" s="308"/>
      <c r="C15" s="308"/>
      <c r="D15" s="308"/>
      <c r="E15" s="308"/>
      <c r="F15" s="308"/>
      <c r="G15" s="308"/>
      <c r="H15" s="308"/>
      <c r="I15" s="308"/>
      <c r="J15" s="308"/>
      <c r="K15" s="308"/>
    </row>
    <row r="16" spans="2:14">
      <c r="C16" s="300" t="s">
        <v>93</v>
      </c>
      <c r="D16" s="299"/>
    </row>
    <row r="17" spans="3:4">
      <c r="C17" s="307" t="s">
        <v>92</v>
      </c>
      <c r="D17" s="306"/>
    </row>
    <row r="18" spans="3:4">
      <c r="C18" s="298" t="s">
        <v>91</v>
      </c>
      <c r="D18" s="297">
        <v>50</v>
      </c>
    </row>
    <row r="19" spans="3:4">
      <c r="C19" s="305" t="s">
        <v>90</v>
      </c>
      <c r="D19" s="304">
        <v>30</v>
      </c>
    </row>
    <row r="20" spans="3:4" ht="13.5" thickBot="1">
      <c r="C20" s="303" t="s">
        <v>89</v>
      </c>
      <c r="D20" s="302">
        <v>10</v>
      </c>
    </row>
    <row r="21" spans="3:4" ht="13.5" thickBot="1">
      <c r="C21" s="301"/>
      <c r="D21" s="301"/>
    </row>
    <row r="22" spans="3:4">
      <c r="C22" s="300" t="s">
        <v>88</v>
      </c>
      <c r="D22" s="299"/>
    </row>
    <row r="23" spans="3:4">
      <c r="C23" s="298" t="s">
        <v>5</v>
      </c>
      <c r="D23" s="297">
        <f>MAX(B5:B14)</f>
        <v>10</v>
      </c>
    </row>
    <row r="24" spans="3:4" ht="26.25" thickBot="1">
      <c r="C24" s="296" t="s">
        <v>87</v>
      </c>
      <c r="D24" s="295">
        <f>MAX(H5:H14)</f>
        <v>14049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273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238</v>
      </c>
      <c r="D5" s="329">
        <v>2350</v>
      </c>
      <c r="E5" s="330">
        <v>5.5</v>
      </c>
      <c r="F5" s="409">
        <v>1882</v>
      </c>
      <c r="G5" s="407" t="str">
        <f>VLOOKUP(D5,Fasce!$A$3:$B$8,2)</f>
        <v>Assoluta</v>
      </c>
      <c r="H5" s="328">
        <f t="shared" ref="H5:H6" si="0">F5*E5</f>
        <v>10351</v>
      </c>
      <c r="I5" s="320">
        <f>$N$2*(((MAX($B$5:$B$22)-B5+1)^$N$3)/(MAX($B$5:$B$22)^$N$3))</f>
        <v>50</v>
      </c>
      <c r="J5" s="327">
        <f>ROUND($D$27*H5/$D$32,2)</f>
        <v>30</v>
      </c>
      <c r="K5" s="326">
        <f t="shared" ref="K5:K6" si="1">SUM(I5:J5)</f>
        <v>80</v>
      </c>
      <c r="L5" s="396"/>
    </row>
    <row r="6" spans="2:14" ht="18" customHeight="1">
      <c r="B6" s="325">
        <v>2</v>
      </c>
      <c r="C6" s="397" t="s">
        <v>239</v>
      </c>
      <c r="D6" s="322">
        <v>2291</v>
      </c>
      <c r="E6" s="323">
        <v>5</v>
      </c>
      <c r="F6" s="410">
        <v>1844</v>
      </c>
      <c r="G6" s="412" t="str">
        <f>VLOOKUP(D6,Fasce!$A$3:$B$8,2)</f>
        <v>Assoluta</v>
      </c>
      <c r="H6" s="321">
        <f t="shared" si="0"/>
        <v>9220</v>
      </c>
      <c r="I6" s="320">
        <f>$N$2*(((MAX($B$5:$B$22)-B6+1)^$N$3)/(MAX($B$5:$B$22)^$N$3))</f>
        <v>44.598765432098766</v>
      </c>
      <c r="J6" s="319">
        <f>ROUND($D$27*H6/$D$32,2)</f>
        <v>26.72</v>
      </c>
      <c r="K6" s="318">
        <f t="shared" si="1"/>
        <v>71.318765432098758</v>
      </c>
      <c r="L6" s="396"/>
    </row>
    <row r="7" spans="2:14" ht="18" customHeight="1">
      <c r="B7" s="325">
        <v>3</v>
      </c>
      <c r="C7" s="415" t="s">
        <v>236</v>
      </c>
      <c r="D7" s="322">
        <v>1718</v>
      </c>
      <c r="E7" s="323">
        <v>4</v>
      </c>
      <c r="F7" s="410">
        <v>1935</v>
      </c>
      <c r="G7" s="412" t="str">
        <f>VLOOKUP(D7,Fasce!$A$3:$B$8,2)</f>
        <v>1600-1799</v>
      </c>
      <c r="H7" s="321">
        <f t="shared" ref="H7:H22" si="2">F7*E7</f>
        <v>7740</v>
      </c>
      <c r="I7" s="320">
        <f t="shared" ref="I7:I21" si="3">$N$2*(((MAX($B$5:$B$22)-B7+1)^$N$3)/(MAX($B$5:$B$22)^$N$3))</f>
        <v>39.506172839506171</v>
      </c>
      <c r="J7" s="319">
        <f t="shared" ref="J7:J21" si="4">ROUND($D$27*H7/$D$32,2)</f>
        <v>22.43</v>
      </c>
      <c r="K7" s="318">
        <f t="shared" ref="K7:K22" si="5">SUM(I7:J7)</f>
        <v>61.93617283950617</v>
      </c>
      <c r="L7" s="396"/>
    </row>
    <row r="8" spans="2:14" ht="18" customHeight="1">
      <c r="B8" s="325">
        <v>4</v>
      </c>
      <c r="C8" s="415" t="s">
        <v>240</v>
      </c>
      <c r="D8" s="322">
        <v>1835</v>
      </c>
      <c r="E8" s="323">
        <v>4</v>
      </c>
      <c r="F8" s="410">
        <v>1890</v>
      </c>
      <c r="G8" s="412" t="str">
        <f>VLOOKUP(D8,Fasce!$A$3:$B$8,2)</f>
        <v>1800-2000</v>
      </c>
      <c r="H8" s="321">
        <f t="shared" si="2"/>
        <v>7560</v>
      </c>
      <c r="I8" s="320">
        <f t="shared" si="3"/>
        <v>34.722222222222221</v>
      </c>
      <c r="J8" s="319">
        <f t="shared" si="4"/>
        <v>21.91</v>
      </c>
      <c r="K8" s="318">
        <f t="shared" si="5"/>
        <v>56.632222222222225</v>
      </c>
      <c r="L8" s="396"/>
    </row>
    <row r="9" spans="2:14" ht="18" customHeight="1">
      <c r="B9" s="325">
        <v>5</v>
      </c>
      <c r="C9" s="397" t="s">
        <v>241</v>
      </c>
      <c r="D9" s="322">
        <v>1830</v>
      </c>
      <c r="E9" s="323">
        <v>3.5</v>
      </c>
      <c r="F9" s="410">
        <v>1763</v>
      </c>
      <c r="G9" s="412" t="str">
        <f>VLOOKUP(D9,Fasce!$A$3:$B$8,2)</f>
        <v>1800-2000</v>
      </c>
      <c r="H9" s="321">
        <f t="shared" si="2"/>
        <v>6170.5</v>
      </c>
      <c r="I9" s="320">
        <f t="shared" si="3"/>
        <v>30.246913580246915</v>
      </c>
      <c r="J9" s="319">
        <f t="shared" si="4"/>
        <v>17.88</v>
      </c>
      <c r="K9" s="318">
        <f t="shared" si="5"/>
        <v>48.126913580246914</v>
      </c>
      <c r="L9" s="396"/>
    </row>
    <row r="10" spans="2:14" ht="18" customHeight="1">
      <c r="B10" s="325">
        <v>6</v>
      </c>
      <c r="C10" s="397" t="s">
        <v>242</v>
      </c>
      <c r="D10" s="322">
        <v>1739</v>
      </c>
      <c r="E10" s="323">
        <v>3.5</v>
      </c>
      <c r="F10" s="410">
        <v>1763</v>
      </c>
      <c r="G10" s="412" t="str">
        <f>VLOOKUP(D10,Fasce!$A$3:$B$8,2)</f>
        <v>1600-1799</v>
      </c>
      <c r="H10" s="321">
        <f t="shared" si="2"/>
        <v>6170.5</v>
      </c>
      <c r="I10" s="320">
        <f t="shared" si="3"/>
        <v>26.080246913580247</v>
      </c>
      <c r="J10" s="319">
        <f t="shared" si="4"/>
        <v>17.88</v>
      </c>
      <c r="K10" s="318">
        <f t="shared" si="5"/>
        <v>43.960246913580249</v>
      </c>
      <c r="L10" s="396"/>
    </row>
    <row r="11" spans="2:14" ht="18" customHeight="1">
      <c r="B11" s="325">
        <v>7</v>
      </c>
      <c r="C11" s="397" t="s">
        <v>243</v>
      </c>
      <c r="D11" s="322">
        <v>1775</v>
      </c>
      <c r="E11" s="323">
        <v>3.5</v>
      </c>
      <c r="F11" s="410">
        <v>1649</v>
      </c>
      <c r="G11" s="412" t="str">
        <f>VLOOKUP(D11,Fasce!$A$3:$B$8,2)</f>
        <v>1600-1799</v>
      </c>
      <c r="H11" s="321">
        <f t="shared" si="2"/>
        <v>5771.5</v>
      </c>
      <c r="I11" s="320">
        <f t="shared" si="3"/>
        <v>22.222222222222221</v>
      </c>
      <c r="J11" s="319">
        <f t="shared" si="4"/>
        <v>16.73</v>
      </c>
      <c r="K11" s="318">
        <f t="shared" si="5"/>
        <v>38.952222222222218</v>
      </c>
      <c r="L11" s="396"/>
    </row>
    <row r="12" spans="2:14" ht="18" customHeight="1">
      <c r="B12" s="325">
        <v>8</v>
      </c>
      <c r="C12" s="397" t="s">
        <v>244</v>
      </c>
      <c r="D12" s="322">
        <v>1784</v>
      </c>
      <c r="E12" s="323">
        <v>3</v>
      </c>
      <c r="F12" s="410">
        <v>1823</v>
      </c>
      <c r="G12" s="412" t="str">
        <f>VLOOKUP(D12,Fasce!$A$3:$B$8,2)</f>
        <v>1600-1799</v>
      </c>
      <c r="H12" s="321">
        <f t="shared" si="2"/>
        <v>5469</v>
      </c>
      <c r="I12" s="320">
        <f t="shared" si="3"/>
        <v>18.672839506172838</v>
      </c>
      <c r="J12" s="319">
        <f t="shared" si="4"/>
        <v>15.85</v>
      </c>
      <c r="K12" s="318">
        <f t="shared" si="5"/>
        <v>34.522839506172836</v>
      </c>
      <c r="L12" s="396"/>
    </row>
    <row r="13" spans="2:14" ht="18" customHeight="1">
      <c r="B13" s="325">
        <v>9</v>
      </c>
      <c r="C13" s="397" t="s">
        <v>245</v>
      </c>
      <c r="D13" s="322">
        <v>1836</v>
      </c>
      <c r="E13" s="323">
        <v>3</v>
      </c>
      <c r="F13" s="410">
        <v>1768</v>
      </c>
      <c r="G13" s="412" t="str">
        <f>VLOOKUP(D13,Fasce!$A$3:$B$8,2)</f>
        <v>1800-2000</v>
      </c>
      <c r="H13" s="321">
        <f t="shared" si="2"/>
        <v>5304</v>
      </c>
      <c r="I13" s="320">
        <f t="shared" si="3"/>
        <v>15.432098765432098</v>
      </c>
      <c r="J13" s="319">
        <f t="shared" si="4"/>
        <v>15.37</v>
      </c>
      <c r="K13" s="318">
        <f t="shared" si="5"/>
        <v>30.802098765432099</v>
      </c>
      <c r="L13" s="396"/>
    </row>
    <row r="14" spans="2:14" ht="18" customHeight="1">
      <c r="B14" s="325">
        <v>10</v>
      </c>
      <c r="C14" s="397" t="s">
        <v>228</v>
      </c>
      <c r="D14" s="322">
        <v>1725</v>
      </c>
      <c r="E14" s="323">
        <v>3</v>
      </c>
      <c r="F14" s="410">
        <v>1803</v>
      </c>
      <c r="G14" s="412" t="str">
        <f>VLOOKUP(D14,Fasce!$A$3:$B$8,2)</f>
        <v>1600-1799</v>
      </c>
      <c r="H14" s="321">
        <f t="shared" si="2"/>
        <v>5409</v>
      </c>
      <c r="I14" s="320">
        <f t="shared" si="3"/>
        <v>12.5</v>
      </c>
      <c r="J14" s="319">
        <f t="shared" si="4"/>
        <v>15.68</v>
      </c>
      <c r="K14" s="318">
        <f t="shared" si="5"/>
        <v>28.18</v>
      </c>
      <c r="L14" s="396"/>
    </row>
    <row r="15" spans="2:14" ht="18" customHeight="1">
      <c r="B15" s="325">
        <v>11</v>
      </c>
      <c r="C15" s="415" t="s">
        <v>246</v>
      </c>
      <c r="D15" s="322">
        <v>1556</v>
      </c>
      <c r="E15" s="323">
        <v>3</v>
      </c>
      <c r="F15" s="410">
        <v>1632</v>
      </c>
      <c r="G15" s="412" t="str">
        <f>VLOOKUP(D15,Fasce!$A$3:$B$8,2)</f>
        <v>1400-1599</v>
      </c>
      <c r="H15" s="321">
        <f t="shared" si="2"/>
        <v>4896</v>
      </c>
      <c r="I15" s="320">
        <f t="shared" si="3"/>
        <v>9.8765432098765427</v>
      </c>
      <c r="J15" s="319">
        <f t="shared" si="4"/>
        <v>14.19</v>
      </c>
      <c r="K15" s="318">
        <f t="shared" si="5"/>
        <v>24.066543209876542</v>
      </c>
      <c r="L15" s="396"/>
    </row>
    <row r="16" spans="2:14" ht="18" customHeight="1">
      <c r="B16" s="325">
        <v>12</v>
      </c>
      <c r="C16" s="397" t="s">
        <v>254</v>
      </c>
      <c r="D16" s="322">
        <v>1619</v>
      </c>
      <c r="E16" s="323">
        <v>3</v>
      </c>
      <c r="F16" s="410">
        <v>1645</v>
      </c>
      <c r="G16" s="412" t="str">
        <f>VLOOKUP(D16,Fasce!$A$3:$B$8,2)</f>
        <v>1600-1799</v>
      </c>
      <c r="H16" s="321">
        <f t="shared" si="2"/>
        <v>4935</v>
      </c>
      <c r="I16" s="320">
        <f t="shared" si="3"/>
        <v>7.5617283950617287</v>
      </c>
      <c r="J16" s="319">
        <f t="shared" si="4"/>
        <v>14.3</v>
      </c>
      <c r="K16" s="318">
        <f t="shared" si="5"/>
        <v>21.861728395061728</v>
      </c>
      <c r="L16" s="396"/>
    </row>
    <row r="17" spans="2:12" ht="18" customHeight="1">
      <c r="B17" s="325">
        <v>13</v>
      </c>
      <c r="C17" s="397" t="s">
        <v>231</v>
      </c>
      <c r="D17" s="322">
        <v>1530</v>
      </c>
      <c r="E17" s="323">
        <v>2.5</v>
      </c>
      <c r="F17" s="410">
        <v>1670</v>
      </c>
      <c r="G17" s="412" t="str">
        <f>VLOOKUP(D17,Fasce!$A$3:$B$8,2)</f>
        <v>1400-1599</v>
      </c>
      <c r="H17" s="321">
        <f t="shared" si="2"/>
        <v>4175</v>
      </c>
      <c r="I17" s="320">
        <f t="shared" si="3"/>
        <v>5.5555555555555554</v>
      </c>
      <c r="J17" s="319">
        <f t="shared" si="4"/>
        <v>12.1</v>
      </c>
      <c r="K17" s="318">
        <f t="shared" si="5"/>
        <v>17.655555555555555</v>
      </c>
      <c r="L17" s="396"/>
    </row>
    <row r="18" spans="2:12" ht="18" customHeight="1">
      <c r="B18" s="325">
        <v>14</v>
      </c>
      <c r="C18" s="397" t="s">
        <v>247</v>
      </c>
      <c r="D18" s="322">
        <v>1562</v>
      </c>
      <c r="E18" s="323">
        <v>2.5</v>
      </c>
      <c r="F18" s="410">
        <v>1686</v>
      </c>
      <c r="G18" s="412" t="str">
        <f>VLOOKUP(D18,Fasce!$A$3:$B$8,2)</f>
        <v>1400-1599</v>
      </c>
      <c r="H18" s="321">
        <f t="shared" si="2"/>
        <v>4215</v>
      </c>
      <c r="I18" s="320">
        <f t="shared" si="3"/>
        <v>3.8580246913580245</v>
      </c>
      <c r="J18" s="319">
        <f t="shared" si="4"/>
        <v>12.22</v>
      </c>
      <c r="K18" s="318">
        <f t="shared" si="5"/>
        <v>16.078024691358024</v>
      </c>
      <c r="L18" s="396"/>
    </row>
    <row r="19" spans="2:12" ht="18" customHeight="1">
      <c r="B19" s="325">
        <v>15</v>
      </c>
      <c r="C19" s="397" t="s">
        <v>232</v>
      </c>
      <c r="D19" s="322">
        <v>1694</v>
      </c>
      <c r="E19" s="323">
        <v>2</v>
      </c>
      <c r="F19" s="410">
        <v>1748</v>
      </c>
      <c r="G19" s="412" t="str">
        <f>VLOOKUP(D19,Fasce!$A$3:$B$8,2)</f>
        <v>1600-1799</v>
      </c>
      <c r="H19" s="321">
        <f t="shared" si="2"/>
        <v>3496</v>
      </c>
      <c r="I19" s="320">
        <f t="shared" si="3"/>
        <v>2.4691358024691357</v>
      </c>
      <c r="J19" s="319">
        <f t="shared" si="4"/>
        <v>10.130000000000001</v>
      </c>
      <c r="K19" s="318">
        <f t="shared" si="5"/>
        <v>12.599135802469137</v>
      </c>
      <c r="L19" s="396"/>
    </row>
    <row r="20" spans="2:12" ht="18" customHeight="1">
      <c r="B20" s="325">
        <v>16</v>
      </c>
      <c r="C20" s="397" t="s">
        <v>248</v>
      </c>
      <c r="D20" s="322">
        <v>1679</v>
      </c>
      <c r="E20" s="323">
        <v>2</v>
      </c>
      <c r="F20" s="410">
        <v>1683</v>
      </c>
      <c r="G20" s="412" t="str">
        <f>VLOOKUP(D20,Fasce!$A$3:$B$8,2)</f>
        <v>1600-1799</v>
      </c>
      <c r="H20" s="321">
        <f t="shared" si="2"/>
        <v>3366</v>
      </c>
      <c r="I20" s="320">
        <f t="shared" si="3"/>
        <v>1.3888888888888888</v>
      </c>
      <c r="J20" s="319">
        <f t="shared" si="4"/>
        <v>9.76</v>
      </c>
      <c r="K20" s="318">
        <f t="shared" si="5"/>
        <v>11.148888888888889</v>
      </c>
      <c r="L20" s="396"/>
    </row>
    <row r="21" spans="2:12" ht="18" customHeight="1">
      <c r="B21" s="325">
        <v>17</v>
      </c>
      <c r="C21" s="415" t="s">
        <v>250</v>
      </c>
      <c r="D21" s="322">
        <v>1399</v>
      </c>
      <c r="E21" s="323">
        <v>1</v>
      </c>
      <c r="F21" s="410">
        <v>1660</v>
      </c>
      <c r="G21" s="412" t="str">
        <f>VLOOKUP(D21,Fasce!$A$3:$B$8,2)</f>
        <v>Under 1400</v>
      </c>
      <c r="H21" s="321">
        <f t="shared" si="2"/>
        <v>1660</v>
      </c>
      <c r="I21" s="320">
        <f t="shared" si="3"/>
        <v>0.61728395061728392</v>
      </c>
      <c r="J21" s="319">
        <f t="shared" si="4"/>
        <v>4.8099999999999996</v>
      </c>
      <c r="K21" s="318">
        <f t="shared" si="5"/>
        <v>5.4272839506172836</v>
      </c>
      <c r="L21" s="396"/>
    </row>
    <row r="22" spans="2:12" ht="18" customHeight="1" thickBot="1">
      <c r="B22" s="317">
        <v>18</v>
      </c>
      <c r="C22" s="316" t="s">
        <v>249</v>
      </c>
      <c r="D22" s="314">
        <v>1524</v>
      </c>
      <c r="E22" s="315">
        <v>0</v>
      </c>
      <c r="F22" s="411">
        <v>1650</v>
      </c>
      <c r="G22" s="413" t="str">
        <f>VLOOKUP(D22,Fasce!$A$3:$B$8,2)</f>
        <v>1400-1599</v>
      </c>
      <c r="H22" s="313">
        <f t="shared" si="2"/>
        <v>0</v>
      </c>
      <c r="I22" s="312">
        <f>$N$2*(((MAX($B$5:$B$22)-B22+1)^$N$3)/(MAX($B$5:$B$22)^$N$3))</f>
        <v>0.15432098765432098</v>
      </c>
      <c r="J22" s="311">
        <f>ROUND($D$27*H22/$D$32,2)</f>
        <v>0</v>
      </c>
      <c r="K22" s="310">
        <f t="shared" si="5"/>
        <v>0.15432098765432098</v>
      </c>
      <c r="L22" s="396"/>
    </row>
    <row r="23" spans="2:12" ht="13.5" thickBot="1">
      <c r="B23" s="308"/>
      <c r="C23" s="308"/>
      <c r="D23" s="308"/>
      <c r="E23" s="308"/>
      <c r="F23" s="308"/>
      <c r="G23" s="308"/>
      <c r="H23" s="308"/>
      <c r="I23" s="308"/>
      <c r="J23" s="308"/>
      <c r="K23" s="308"/>
    </row>
    <row r="24" spans="2:12">
      <c r="C24" s="300" t="s">
        <v>93</v>
      </c>
      <c r="D24" s="299"/>
    </row>
    <row r="25" spans="2:12">
      <c r="C25" s="307" t="s">
        <v>92</v>
      </c>
      <c r="D25" s="306"/>
    </row>
    <row r="26" spans="2:12">
      <c r="C26" s="298" t="s">
        <v>91</v>
      </c>
      <c r="D26" s="297">
        <v>50</v>
      </c>
    </row>
    <row r="27" spans="2:12">
      <c r="C27" s="305" t="s">
        <v>90</v>
      </c>
      <c r="D27" s="304">
        <v>30</v>
      </c>
    </row>
    <row r="28" spans="2:12" ht="13.5" thickBot="1">
      <c r="C28" s="303" t="s">
        <v>89</v>
      </c>
      <c r="D28" s="302">
        <v>10</v>
      </c>
    </row>
    <row r="29" spans="2:12" ht="13.5" thickBot="1">
      <c r="C29" s="301"/>
      <c r="D29" s="301"/>
    </row>
    <row r="30" spans="2:12">
      <c r="C30" s="300" t="s">
        <v>88</v>
      </c>
      <c r="D30" s="299"/>
    </row>
    <row r="31" spans="2:12">
      <c r="C31" s="298" t="s">
        <v>5</v>
      </c>
      <c r="D31" s="297">
        <f>MAX(B5:B22)</f>
        <v>18</v>
      </c>
    </row>
    <row r="32" spans="2:12" ht="26.25" thickBot="1">
      <c r="C32" s="296" t="s">
        <v>87</v>
      </c>
      <c r="D32" s="295">
        <f>MAX(H5:H22)</f>
        <v>10351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274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268</v>
      </c>
      <c r="D5" s="329">
        <v>1998</v>
      </c>
      <c r="E5" s="330">
        <v>5</v>
      </c>
      <c r="F5" s="409">
        <v>1750</v>
      </c>
      <c r="G5" s="407" t="str">
        <f>VLOOKUP(D5,Fasce!$A$3:$B$8,2)</f>
        <v>1800-2000</v>
      </c>
      <c r="H5" s="328">
        <f t="shared" ref="H5" si="0">F5*E5</f>
        <v>8750</v>
      </c>
      <c r="I5" s="320">
        <f>$N$2*(((MAX($B$5:$B$30)-B5+1)^$N$3)/(MAX($B$5:$B$30)^$N$3))</f>
        <v>50</v>
      </c>
      <c r="J5" s="327">
        <f>ROUND($D$35*H5/$D$40,2)</f>
        <v>30</v>
      </c>
      <c r="K5" s="326">
        <f t="shared" ref="K5" si="1">SUM(I5:J5)</f>
        <v>80</v>
      </c>
      <c r="L5" s="396"/>
    </row>
    <row r="6" spans="2:14" ht="18" customHeight="1">
      <c r="B6" s="325">
        <v>2</v>
      </c>
      <c r="C6" s="415" t="s">
        <v>261</v>
      </c>
      <c r="D6" s="322">
        <v>1771</v>
      </c>
      <c r="E6" s="323">
        <v>4</v>
      </c>
      <c r="F6" s="410">
        <v>1755</v>
      </c>
      <c r="G6" s="412" t="str">
        <f>VLOOKUP(D6,Fasce!$A$3:$B$8,2)</f>
        <v>1600-1799</v>
      </c>
      <c r="H6" s="321">
        <f t="shared" ref="H6:H30" si="2">F6*E6</f>
        <v>7020</v>
      </c>
      <c r="I6" s="320">
        <f t="shared" ref="I6:I30" si="3">$N$2*(((MAX($B$5:$B$30)-B6+1)^$N$3)/(MAX($B$5:$B$30)^$N$3))</f>
        <v>46.227810650887577</v>
      </c>
      <c r="J6" s="319">
        <f t="shared" ref="J6:J30" si="4">ROUND($D$35*H6/$D$40,2)</f>
        <v>24.07</v>
      </c>
      <c r="K6" s="318">
        <f t="shared" ref="K6:K30" si="5">SUM(I6:J6)</f>
        <v>70.297810650887584</v>
      </c>
      <c r="L6" s="396"/>
    </row>
    <row r="7" spans="2:14" ht="18" customHeight="1">
      <c r="B7" s="325">
        <v>3</v>
      </c>
      <c r="C7" s="397" t="s">
        <v>236</v>
      </c>
      <c r="D7" s="322">
        <v>1748</v>
      </c>
      <c r="E7" s="323">
        <v>4</v>
      </c>
      <c r="F7" s="410">
        <v>1731</v>
      </c>
      <c r="G7" s="412" t="str">
        <f>VLOOKUP(D7,Fasce!$A$3:$B$8,2)</f>
        <v>1600-1799</v>
      </c>
      <c r="H7" s="321">
        <f t="shared" si="2"/>
        <v>6924</v>
      </c>
      <c r="I7" s="320">
        <f t="shared" si="3"/>
        <v>42.603550295857993</v>
      </c>
      <c r="J7" s="319">
        <f t="shared" si="4"/>
        <v>23.74</v>
      </c>
      <c r="K7" s="318">
        <f t="shared" si="5"/>
        <v>66.343550295857995</v>
      </c>
      <c r="L7" s="396"/>
    </row>
    <row r="8" spans="2:14" ht="18" customHeight="1">
      <c r="B8" s="325">
        <v>4</v>
      </c>
      <c r="C8" s="397" t="s">
        <v>263</v>
      </c>
      <c r="D8" s="322">
        <v>1665</v>
      </c>
      <c r="E8" s="323">
        <v>3.5</v>
      </c>
      <c r="F8" s="410">
        <v>1666</v>
      </c>
      <c r="G8" s="412" t="str">
        <f>VLOOKUP(D8,Fasce!$A$3:$B$8,2)</f>
        <v>1600-1799</v>
      </c>
      <c r="H8" s="321">
        <f t="shared" si="2"/>
        <v>5831</v>
      </c>
      <c r="I8" s="320">
        <f t="shared" si="3"/>
        <v>39.127218934911248</v>
      </c>
      <c r="J8" s="319">
        <f t="shared" si="4"/>
        <v>19.989999999999998</v>
      </c>
      <c r="K8" s="318">
        <f t="shared" si="5"/>
        <v>59.11721893491125</v>
      </c>
      <c r="L8" s="396"/>
    </row>
    <row r="9" spans="2:14" ht="18" customHeight="1">
      <c r="B9" s="325">
        <v>5</v>
      </c>
      <c r="C9" s="397" t="s">
        <v>241</v>
      </c>
      <c r="D9" s="322">
        <v>1885</v>
      </c>
      <c r="E9" s="323">
        <v>3.5</v>
      </c>
      <c r="F9" s="410">
        <v>1645</v>
      </c>
      <c r="G9" s="412" t="str">
        <f>VLOOKUP(D9,Fasce!$A$3:$B$8,2)</f>
        <v>1800-2000</v>
      </c>
      <c r="H9" s="321">
        <f t="shared" si="2"/>
        <v>5757.5</v>
      </c>
      <c r="I9" s="320">
        <f t="shared" si="3"/>
        <v>35.798816568047336</v>
      </c>
      <c r="J9" s="319">
        <f t="shared" si="4"/>
        <v>19.739999999999998</v>
      </c>
      <c r="K9" s="318">
        <f t="shared" si="5"/>
        <v>55.538816568047338</v>
      </c>
      <c r="L9" s="396"/>
    </row>
    <row r="10" spans="2:14" ht="18" customHeight="1">
      <c r="B10" s="325">
        <v>6</v>
      </c>
      <c r="C10" s="397" t="s">
        <v>245</v>
      </c>
      <c r="D10" s="322">
        <v>1778</v>
      </c>
      <c r="E10" s="323">
        <v>3</v>
      </c>
      <c r="F10" s="410">
        <v>1777</v>
      </c>
      <c r="G10" s="412" t="str">
        <f>VLOOKUP(D10,Fasce!$A$3:$B$8,2)</f>
        <v>1600-1799</v>
      </c>
      <c r="H10" s="321">
        <f t="shared" si="2"/>
        <v>5331</v>
      </c>
      <c r="I10" s="320">
        <f t="shared" si="3"/>
        <v>32.61834319526627</v>
      </c>
      <c r="J10" s="319">
        <f t="shared" si="4"/>
        <v>18.28</v>
      </c>
      <c r="K10" s="318">
        <f t="shared" si="5"/>
        <v>50.898343195266271</v>
      </c>
      <c r="L10" s="396"/>
    </row>
    <row r="11" spans="2:14" ht="18" customHeight="1">
      <c r="B11" s="325">
        <v>7</v>
      </c>
      <c r="C11" s="397" t="s">
        <v>259</v>
      </c>
      <c r="D11" s="322">
        <v>1755</v>
      </c>
      <c r="E11" s="323">
        <v>3</v>
      </c>
      <c r="F11" s="410">
        <v>1703</v>
      </c>
      <c r="G11" s="412" t="str">
        <f>VLOOKUP(D11,Fasce!$A$3:$B$8,2)</f>
        <v>1600-1799</v>
      </c>
      <c r="H11" s="321">
        <f t="shared" si="2"/>
        <v>5109</v>
      </c>
      <c r="I11" s="320">
        <f t="shared" si="3"/>
        <v>29.585798816568047</v>
      </c>
      <c r="J11" s="319">
        <f t="shared" si="4"/>
        <v>17.52</v>
      </c>
      <c r="K11" s="318">
        <f t="shared" si="5"/>
        <v>47.105798816568047</v>
      </c>
      <c r="L11" s="396"/>
    </row>
    <row r="12" spans="2:14" ht="18" customHeight="1">
      <c r="B12" s="325">
        <v>8</v>
      </c>
      <c r="C12" s="397" t="s">
        <v>269</v>
      </c>
      <c r="D12" s="322">
        <v>1985</v>
      </c>
      <c r="E12" s="323">
        <v>3</v>
      </c>
      <c r="F12" s="410">
        <v>1689</v>
      </c>
      <c r="G12" s="412" t="str">
        <f>VLOOKUP(D12,Fasce!$A$3:$B$8,2)</f>
        <v>1800-2000</v>
      </c>
      <c r="H12" s="321">
        <f t="shared" si="2"/>
        <v>5067</v>
      </c>
      <c r="I12" s="320">
        <f t="shared" si="3"/>
        <v>26.701183431952664</v>
      </c>
      <c r="J12" s="319">
        <f t="shared" si="4"/>
        <v>17.37</v>
      </c>
      <c r="K12" s="318">
        <f t="shared" si="5"/>
        <v>44.071183431952662</v>
      </c>
      <c r="L12" s="396"/>
    </row>
    <row r="13" spans="2:14" ht="18" customHeight="1">
      <c r="B13" s="325">
        <v>9</v>
      </c>
      <c r="C13" s="397" t="s">
        <v>229</v>
      </c>
      <c r="D13" s="322">
        <v>1756</v>
      </c>
      <c r="E13" s="323">
        <v>3</v>
      </c>
      <c r="F13" s="410">
        <v>1702</v>
      </c>
      <c r="G13" s="412" t="str">
        <f>VLOOKUP(D13,Fasce!$A$3:$B$8,2)</f>
        <v>1600-1799</v>
      </c>
      <c r="H13" s="321">
        <f t="shared" si="2"/>
        <v>5106</v>
      </c>
      <c r="I13" s="320">
        <f t="shared" si="3"/>
        <v>23.964497041420117</v>
      </c>
      <c r="J13" s="319">
        <f t="shared" si="4"/>
        <v>17.510000000000002</v>
      </c>
      <c r="K13" s="318">
        <f t="shared" si="5"/>
        <v>41.474497041420122</v>
      </c>
      <c r="L13" s="396"/>
    </row>
    <row r="14" spans="2:14" ht="18" customHeight="1">
      <c r="B14" s="325">
        <v>10</v>
      </c>
      <c r="C14" s="397" t="s">
        <v>232</v>
      </c>
      <c r="D14" s="322">
        <v>1711</v>
      </c>
      <c r="E14" s="323">
        <v>3</v>
      </c>
      <c r="F14" s="410">
        <v>1676</v>
      </c>
      <c r="G14" s="412" t="str">
        <f>VLOOKUP(D14,Fasce!$A$3:$B$8,2)</f>
        <v>1600-1799</v>
      </c>
      <c r="H14" s="321">
        <f t="shared" si="2"/>
        <v>5028</v>
      </c>
      <c r="I14" s="320">
        <f t="shared" si="3"/>
        <v>21.375739644970416</v>
      </c>
      <c r="J14" s="319">
        <f t="shared" si="4"/>
        <v>17.239999999999998</v>
      </c>
      <c r="K14" s="318">
        <f t="shared" si="5"/>
        <v>38.615739644970418</v>
      </c>
      <c r="L14" s="396"/>
    </row>
    <row r="15" spans="2:14" ht="18" customHeight="1">
      <c r="B15" s="325">
        <v>11</v>
      </c>
      <c r="C15" s="397" t="s">
        <v>228</v>
      </c>
      <c r="D15" s="322">
        <v>1822</v>
      </c>
      <c r="E15" s="323">
        <v>2.5</v>
      </c>
      <c r="F15" s="410">
        <v>1766</v>
      </c>
      <c r="G15" s="412" t="str">
        <f>VLOOKUP(D15,Fasce!$A$3:$B$8,2)</f>
        <v>1800-2000</v>
      </c>
      <c r="H15" s="321">
        <f t="shared" si="2"/>
        <v>4415</v>
      </c>
      <c r="I15" s="320">
        <f t="shared" si="3"/>
        <v>18.934911242603551</v>
      </c>
      <c r="J15" s="319">
        <f t="shared" si="4"/>
        <v>15.14</v>
      </c>
      <c r="K15" s="318">
        <f t="shared" si="5"/>
        <v>34.074911242603548</v>
      </c>
      <c r="L15" s="396"/>
    </row>
    <row r="16" spans="2:14" ht="18" customHeight="1">
      <c r="B16" s="325">
        <v>12</v>
      </c>
      <c r="C16" s="397" t="s">
        <v>244</v>
      </c>
      <c r="D16" s="322">
        <v>1700</v>
      </c>
      <c r="E16" s="323">
        <v>2.5</v>
      </c>
      <c r="F16" s="410">
        <v>1715</v>
      </c>
      <c r="G16" s="412" t="str">
        <f>VLOOKUP(D16,Fasce!$A$3:$B$8,2)</f>
        <v>1600-1799</v>
      </c>
      <c r="H16" s="321">
        <f t="shared" si="2"/>
        <v>4287.5</v>
      </c>
      <c r="I16" s="320">
        <f t="shared" si="3"/>
        <v>16.642011834319526</v>
      </c>
      <c r="J16" s="319">
        <f t="shared" si="4"/>
        <v>14.7</v>
      </c>
      <c r="K16" s="318">
        <f t="shared" si="5"/>
        <v>31.342011834319525</v>
      </c>
      <c r="L16" s="396"/>
    </row>
    <row r="17" spans="2:12" ht="18" customHeight="1">
      <c r="B17" s="325">
        <v>13</v>
      </c>
      <c r="C17" s="397" t="s">
        <v>262</v>
      </c>
      <c r="D17" s="322">
        <v>1907</v>
      </c>
      <c r="E17" s="323">
        <v>2.5</v>
      </c>
      <c r="F17" s="410">
        <v>1706</v>
      </c>
      <c r="G17" s="412" t="str">
        <f>VLOOKUP(D17,Fasce!$A$3:$B$8,2)</f>
        <v>1800-2000</v>
      </c>
      <c r="H17" s="321">
        <f t="shared" si="2"/>
        <v>4265</v>
      </c>
      <c r="I17" s="320">
        <f t="shared" si="3"/>
        <v>14.497041420118343</v>
      </c>
      <c r="J17" s="319">
        <f t="shared" si="4"/>
        <v>14.62</v>
      </c>
      <c r="K17" s="318">
        <f t="shared" si="5"/>
        <v>29.117041420118341</v>
      </c>
      <c r="L17" s="396"/>
    </row>
    <row r="18" spans="2:12" ht="18" customHeight="1">
      <c r="B18" s="325">
        <v>14</v>
      </c>
      <c r="C18" s="415" t="s">
        <v>267</v>
      </c>
      <c r="D18" s="322">
        <v>1581</v>
      </c>
      <c r="E18" s="323">
        <v>2.5</v>
      </c>
      <c r="F18" s="410">
        <v>1648</v>
      </c>
      <c r="G18" s="412" t="str">
        <f>VLOOKUP(D18,Fasce!$A$3:$B$8,2)</f>
        <v>1400-1599</v>
      </c>
      <c r="H18" s="321">
        <f t="shared" si="2"/>
        <v>4120</v>
      </c>
      <c r="I18" s="320">
        <f t="shared" si="3"/>
        <v>12.5</v>
      </c>
      <c r="J18" s="319">
        <f t="shared" si="4"/>
        <v>14.13</v>
      </c>
      <c r="K18" s="318">
        <f t="shared" si="5"/>
        <v>26.630000000000003</v>
      </c>
      <c r="L18" s="396"/>
    </row>
    <row r="19" spans="2:12" ht="18" customHeight="1">
      <c r="B19" s="325">
        <v>15</v>
      </c>
      <c r="C19" s="397" t="s">
        <v>265</v>
      </c>
      <c r="D19" s="322">
        <v>1565</v>
      </c>
      <c r="E19" s="323">
        <v>2.5</v>
      </c>
      <c r="F19" s="410">
        <v>1771</v>
      </c>
      <c r="G19" s="412" t="str">
        <f>VLOOKUP(D19,Fasce!$A$3:$B$8,2)</f>
        <v>1400-1599</v>
      </c>
      <c r="H19" s="321">
        <f t="shared" si="2"/>
        <v>4427.5</v>
      </c>
      <c r="I19" s="320">
        <f t="shared" si="3"/>
        <v>10.650887573964498</v>
      </c>
      <c r="J19" s="319">
        <f t="shared" si="4"/>
        <v>15.18</v>
      </c>
      <c r="K19" s="318">
        <f t="shared" si="5"/>
        <v>25.830887573964496</v>
      </c>
      <c r="L19" s="396"/>
    </row>
    <row r="20" spans="2:12" ht="18" customHeight="1">
      <c r="B20" s="325">
        <v>16</v>
      </c>
      <c r="C20" s="397" t="s">
        <v>243</v>
      </c>
      <c r="D20" s="322">
        <v>1724</v>
      </c>
      <c r="E20" s="323">
        <v>2.5</v>
      </c>
      <c r="F20" s="410">
        <v>1671</v>
      </c>
      <c r="G20" s="412" t="str">
        <f>VLOOKUP(D20,Fasce!$A$3:$B$8,2)</f>
        <v>1600-1799</v>
      </c>
      <c r="H20" s="321">
        <f t="shared" si="2"/>
        <v>4177.5</v>
      </c>
      <c r="I20" s="320">
        <f t="shared" si="3"/>
        <v>8.949704142011834</v>
      </c>
      <c r="J20" s="319">
        <f t="shared" si="4"/>
        <v>14.32</v>
      </c>
      <c r="K20" s="318">
        <f t="shared" si="5"/>
        <v>23.269704142011832</v>
      </c>
      <c r="L20" s="396"/>
    </row>
    <row r="21" spans="2:12" ht="18" customHeight="1">
      <c r="B21" s="325">
        <v>17</v>
      </c>
      <c r="C21" s="397" t="s">
        <v>264</v>
      </c>
      <c r="D21" s="322">
        <v>1842</v>
      </c>
      <c r="E21" s="323">
        <v>2.5</v>
      </c>
      <c r="F21" s="410">
        <v>1641</v>
      </c>
      <c r="G21" s="412" t="str">
        <f>VLOOKUP(D21,Fasce!$A$3:$B$8,2)</f>
        <v>1800-2000</v>
      </c>
      <c r="H21" s="321">
        <f t="shared" si="2"/>
        <v>4102.5</v>
      </c>
      <c r="I21" s="320">
        <f t="shared" si="3"/>
        <v>7.3964497041420119</v>
      </c>
      <c r="J21" s="319">
        <f t="shared" si="4"/>
        <v>14.07</v>
      </c>
      <c r="K21" s="318">
        <f t="shared" si="5"/>
        <v>21.466449704142011</v>
      </c>
      <c r="L21" s="396"/>
    </row>
    <row r="22" spans="2:12" ht="18" customHeight="1">
      <c r="B22" s="325">
        <v>18</v>
      </c>
      <c r="C22" s="397" t="s">
        <v>247</v>
      </c>
      <c r="D22" s="322">
        <v>1575</v>
      </c>
      <c r="E22" s="323">
        <v>2</v>
      </c>
      <c r="F22" s="410">
        <v>1671</v>
      </c>
      <c r="G22" s="412" t="str">
        <f>VLOOKUP(D22,Fasce!$A$3:$B$8,2)</f>
        <v>1400-1599</v>
      </c>
      <c r="H22" s="321">
        <f t="shared" si="2"/>
        <v>3342</v>
      </c>
      <c r="I22" s="320">
        <f t="shared" si="3"/>
        <v>5.9911242603550292</v>
      </c>
      <c r="J22" s="319">
        <f t="shared" si="4"/>
        <v>11.46</v>
      </c>
      <c r="K22" s="318">
        <f t="shared" si="5"/>
        <v>17.45112426035503</v>
      </c>
      <c r="L22" s="396"/>
    </row>
    <row r="23" spans="2:12" ht="18" customHeight="1">
      <c r="B23" s="325">
        <v>19</v>
      </c>
      <c r="C23" s="397" t="s">
        <v>249</v>
      </c>
      <c r="D23" s="322">
        <v>1530</v>
      </c>
      <c r="E23" s="323">
        <v>2</v>
      </c>
      <c r="F23" s="410">
        <v>1693</v>
      </c>
      <c r="G23" s="412" t="str">
        <f>VLOOKUP(D23,Fasce!$A$3:$B$8,2)</f>
        <v>1400-1599</v>
      </c>
      <c r="H23" s="321">
        <f t="shared" si="2"/>
        <v>3386</v>
      </c>
      <c r="I23" s="320">
        <f t="shared" si="3"/>
        <v>4.7337278106508878</v>
      </c>
      <c r="J23" s="319">
        <f t="shared" si="4"/>
        <v>11.61</v>
      </c>
      <c r="K23" s="318">
        <f t="shared" si="5"/>
        <v>16.343727810650886</v>
      </c>
      <c r="L23" s="396"/>
    </row>
    <row r="24" spans="2:12" ht="18" customHeight="1">
      <c r="B24" s="325">
        <v>20</v>
      </c>
      <c r="C24" s="397" t="s">
        <v>242</v>
      </c>
      <c r="D24" s="322">
        <v>1672</v>
      </c>
      <c r="E24" s="323">
        <v>2</v>
      </c>
      <c r="F24" s="410">
        <v>1616</v>
      </c>
      <c r="G24" s="412" t="str">
        <f>VLOOKUP(D24,Fasce!$A$3:$B$8,2)</f>
        <v>1600-1799</v>
      </c>
      <c r="H24" s="321">
        <f t="shared" si="2"/>
        <v>3232</v>
      </c>
      <c r="I24" s="320">
        <f t="shared" si="3"/>
        <v>3.6242603550295858</v>
      </c>
      <c r="J24" s="319">
        <f t="shared" si="4"/>
        <v>11.08</v>
      </c>
      <c r="K24" s="318">
        <f t="shared" si="5"/>
        <v>14.704260355029586</v>
      </c>
      <c r="L24" s="396"/>
    </row>
    <row r="25" spans="2:12" ht="18" customHeight="1">
      <c r="B25" s="325">
        <v>21</v>
      </c>
      <c r="C25" s="397" t="s">
        <v>270</v>
      </c>
      <c r="D25" s="322">
        <v>1414</v>
      </c>
      <c r="E25" s="323">
        <v>1.5</v>
      </c>
      <c r="F25" s="410">
        <v>1657</v>
      </c>
      <c r="G25" s="412" t="str">
        <f>VLOOKUP(D25,Fasce!$A$3:$B$8,2)</f>
        <v>1400-1599</v>
      </c>
      <c r="H25" s="321">
        <f t="shared" si="2"/>
        <v>2485.5</v>
      </c>
      <c r="I25" s="320">
        <f t="shared" si="3"/>
        <v>2.6627218934911245</v>
      </c>
      <c r="J25" s="319">
        <f t="shared" si="4"/>
        <v>8.52</v>
      </c>
      <c r="K25" s="318">
        <f t="shared" si="5"/>
        <v>11.182721893491124</v>
      </c>
      <c r="L25" s="396"/>
    </row>
    <row r="26" spans="2:12" ht="18" customHeight="1">
      <c r="B26" s="325">
        <v>22</v>
      </c>
      <c r="C26" s="415" t="s">
        <v>250</v>
      </c>
      <c r="D26" s="322">
        <v>1399</v>
      </c>
      <c r="E26" s="323">
        <v>1.5</v>
      </c>
      <c r="F26" s="410">
        <v>1557</v>
      </c>
      <c r="G26" s="412" t="str">
        <f>VLOOKUP(D26,Fasce!$A$3:$B$8,2)</f>
        <v>Under 1400</v>
      </c>
      <c r="H26" s="321">
        <f t="shared" si="2"/>
        <v>2335.5</v>
      </c>
      <c r="I26" s="320">
        <f t="shared" si="3"/>
        <v>1.849112426035503</v>
      </c>
      <c r="J26" s="319">
        <f t="shared" si="4"/>
        <v>8.01</v>
      </c>
      <c r="K26" s="318">
        <f t="shared" si="5"/>
        <v>9.8591124260355034</v>
      </c>
      <c r="L26" s="396"/>
    </row>
    <row r="27" spans="2:12" ht="18" customHeight="1">
      <c r="B27" s="325">
        <v>23</v>
      </c>
      <c r="C27" s="397" t="s">
        <v>266</v>
      </c>
      <c r="D27" s="322">
        <v>1399</v>
      </c>
      <c r="E27" s="323">
        <v>1.5</v>
      </c>
      <c r="F27" s="410">
        <v>1591</v>
      </c>
      <c r="G27" s="412" t="str">
        <f>VLOOKUP(D27,Fasce!$A$3:$B$8,2)</f>
        <v>Under 1400</v>
      </c>
      <c r="H27" s="321">
        <f t="shared" si="2"/>
        <v>2386.5</v>
      </c>
      <c r="I27" s="320">
        <f t="shared" si="3"/>
        <v>1.1834319526627219</v>
      </c>
      <c r="J27" s="319">
        <f t="shared" si="4"/>
        <v>8.18</v>
      </c>
      <c r="K27" s="318">
        <f t="shared" si="5"/>
        <v>9.3634319526627223</v>
      </c>
      <c r="L27" s="396"/>
    </row>
    <row r="28" spans="2:12" ht="18" customHeight="1">
      <c r="B28" s="325">
        <v>24</v>
      </c>
      <c r="C28" s="397" t="s">
        <v>231</v>
      </c>
      <c r="D28" s="322">
        <v>1478</v>
      </c>
      <c r="E28" s="323">
        <v>1</v>
      </c>
      <c r="F28" s="410">
        <v>1741</v>
      </c>
      <c r="G28" s="412" t="str">
        <f>VLOOKUP(D28,Fasce!$A$3:$B$8,2)</f>
        <v>1400-1599</v>
      </c>
      <c r="H28" s="321">
        <f t="shared" si="2"/>
        <v>1741</v>
      </c>
      <c r="I28" s="320">
        <f t="shared" si="3"/>
        <v>0.66568047337278113</v>
      </c>
      <c r="J28" s="319">
        <f t="shared" si="4"/>
        <v>5.97</v>
      </c>
      <c r="K28" s="318">
        <f t="shared" si="5"/>
        <v>6.6356804733727808</v>
      </c>
      <c r="L28" s="396"/>
    </row>
    <row r="29" spans="2:12" ht="18" customHeight="1">
      <c r="B29" s="325">
        <v>25</v>
      </c>
      <c r="C29" s="397" t="s">
        <v>260</v>
      </c>
      <c r="D29" s="322">
        <v>1555</v>
      </c>
      <c r="E29" s="323">
        <v>1</v>
      </c>
      <c r="F29" s="410">
        <v>1556</v>
      </c>
      <c r="G29" s="412" t="str">
        <f>VLOOKUP(D29,Fasce!$A$3:$B$8,2)</f>
        <v>1400-1599</v>
      </c>
      <c r="H29" s="321">
        <f t="shared" si="2"/>
        <v>1556</v>
      </c>
      <c r="I29" s="320">
        <f t="shared" si="3"/>
        <v>0.29585798816568049</v>
      </c>
      <c r="J29" s="319">
        <f t="shared" si="4"/>
        <v>5.33</v>
      </c>
      <c r="K29" s="318">
        <f t="shared" si="5"/>
        <v>5.6258579881656807</v>
      </c>
      <c r="L29" s="396"/>
    </row>
    <row r="30" spans="2:12" ht="18" customHeight="1" thickBot="1">
      <c r="B30" s="317">
        <v>26</v>
      </c>
      <c r="C30" s="316" t="s">
        <v>258</v>
      </c>
      <c r="D30" s="314">
        <v>1399</v>
      </c>
      <c r="E30" s="315">
        <v>0</v>
      </c>
      <c r="F30" s="411">
        <v>1522</v>
      </c>
      <c r="G30" s="413" t="str">
        <f>VLOOKUP(D30,Fasce!$A$3:$B$8,2)</f>
        <v>Under 1400</v>
      </c>
      <c r="H30" s="313">
        <f t="shared" si="2"/>
        <v>0</v>
      </c>
      <c r="I30" s="312">
        <f t="shared" si="3"/>
        <v>7.3964497041420121E-2</v>
      </c>
      <c r="J30" s="311">
        <f t="shared" si="4"/>
        <v>0</v>
      </c>
      <c r="K30" s="310">
        <f t="shared" si="5"/>
        <v>7.3964497041420121E-2</v>
      </c>
      <c r="L30" s="396"/>
    </row>
    <row r="31" spans="2:12" ht="13.5" thickBot="1"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spans="2:12">
      <c r="C32" s="300" t="s">
        <v>93</v>
      </c>
      <c r="D32" s="299"/>
    </row>
    <row r="33" spans="3:4">
      <c r="C33" s="307" t="s">
        <v>92</v>
      </c>
      <c r="D33" s="306"/>
    </row>
    <row r="34" spans="3:4">
      <c r="C34" s="298" t="s">
        <v>91</v>
      </c>
      <c r="D34" s="297">
        <v>50</v>
      </c>
    </row>
    <row r="35" spans="3:4">
      <c r="C35" s="305" t="s">
        <v>90</v>
      </c>
      <c r="D35" s="304">
        <v>30</v>
      </c>
    </row>
    <row r="36" spans="3:4" ht="13.5" thickBot="1">
      <c r="C36" s="303" t="s">
        <v>89</v>
      </c>
      <c r="D36" s="302">
        <v>10</v>
      </c>
    </row>
    <row r="37" spans="3:4" ht="13.5" thickBot="1">
      <c r="C37" s="301"/>
      <c r="D37" s="301"/>
    </row>
    <row r="38" spans="3:4">
      <c r="C38" s="300" t="s">
        <v>88</v>
      </c>
      <c r="D38" s="299"/>
    </row>
    <row r="39" spans="3:4">
      <c r="C39" s="298" t="s">
        <v>5</v>
      </c>
      <c r="D39" s="297">
        <f>MAX(B5:B30)</f>
        <v>26</v>
      </c>
    </row>
    <row r="40" spans="3:4" ht="26.25" thickBot="1">
      <c r="C40" s="296" t="s">
        <v>87</v>
      </c>
      <c r="D40" s="295">
        <f>MAX(H5:H30)</f>
        <v>8750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275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269</v>
      </c>
      <c r="D5" s="329">
        <v>2103</v>
      </c>
      <c r="E5" s="330">
        <v>7</v>
      </c>
      <c r="F5" s="409">
        <v>1737</v>
      </c>
      <c r="G5" s="407" t="str">
        <f>VLOOKUP(D5,Fasce!$A$3:$B$8,2)</f>
        <v>Assoluta</v>
      </c>
      <c r="H5" s="328">
        <f t="shared" ref="H5:H17" si="0">F5*E5</f>
        <v>12159</v>
      </c>
      <c r="I5" s="320">
        <f t="shared" ref="I5:I17" si="1">$N$2*(((MAX($B$5:$B$17)-B5+1)^$N$3)/(MAX($B$5:$B$17)^$N$3))</f>
        <v>50</v>
      </c>
      <c r="J5" s="327">
        <f t="shared" ref="J5:J17" si="2">ROUND($D$22*H5/$D$27,2)</f>
        <v>30</v>
      </c>
      <c r="K5" s="326">
        <f t="shared" ref="K5:K17" si="3">SUM(I5:J5)</f>
        <v>80</v>
      </c>
      <c r="L5" s="396"/>
    </row>
    <row r="6" spans="2:14" ht="18" customHeight="1">
      <c r="B6" s="325">
        <v>2</v>
      </c>
      <c r="C6" s="415" t="s">
        <v>240</v>
      </c>
      <c r="D6" s="322">
        <v>1835</v>
      </c>
      <c r="E6" s="323">
        <v>7</v>
      </c>
      <c r="F6" s="410">
        <v>1731</v>
      </c>
      <c r="G6" s="412" t="str">
        <f>VLOOKUP(D6,Fasce!$A$3:$B$8,2)</f>
        <v>1800-2000</v>
      </c>
      <c r="H6" s="321">
        <f t="shared" si="0"/>
        <v>12117</v>
      </c>
      <c r="I6" s="320">
        <f t="shared" si="1"/>
        <v>42.603550295857993</v>
      </c>
      <c r="J6" s="319">
        <f t="shared" si="2"/>
        <v>29.9</v>
      </c>
      <c r="K6" s="318">
        <f t="shared" si="3"/>
        <v>72.503550295857991</v>
      </c>
      <c r="L6" s="396"/>
    </row>
    <row r="7" spans="2:14" ht="18" customHeight="1">
      <c r="B7" s="325">
        <v>3</v>
      </c>
      <c r="C7" s="415" t="s">
        <v>243</v>
      </c>
      <c r="D7" s="322">
        <v>1775</v>
      </c>
      <c r="E7" s="323">
        <v>6</v>
      </c>
      <c r="F7" s="410">
        <v>1769</v>
      </c>
      <c r="G7" s="412" t="str">
        <f>VLOOKUP(D7,Fasce!$A$3:$B$8,2)</f>
        <v>1600-1799</v>
      </c>
      <c r="H7" s="321">
        <f t="shared" si="0"/>
        <v>10614</v>
      </c>
      <c r="I7" s="320">
        <f t="shared" si="1"/>
        <v>35.798816568047336</v>
      </c>
      <c r="J7" s="319">
        <f t="shared" si="2"/>
        <v>26.19</v>
      </c>
      <c r="K7" s="318">
        <f t="shared" si="3"/>
        <v>61.988816568047341</v>
      </c>
      <c r="L7" s="396"/>
    </row>
    <row r="8" spans="2:14" ht="18" customHeight="1">
      <c r="B8" s="325">
        <v>4</v>
      </c>
      <c r="C8" s="415" t="s">
        <v>265</v>
      </c>
      <c r="D8" s="322">
        <v>1565</v>
      </c>
      <c r="E8" s="323">
        <v>6</v>
      </c>
      <c r="F8" s="410">
        <v>1778</v>
      </c>
      <c r="G8" s="412" t="str">
        <f>VLOOKUP(D8,Fasce!$A$3:$B$8,2)</f>
        <v>1400-1599</v>
      </c>
      <c r="H8" s="321">
        <f t="shared" si="0"/>
        <v>10668</v>
      </c>
      <c r="I8" s="320">
        <f t="shared" si="1"/>
        <v>29.585798816568047</v>
      </c>
      <c r="J8" s="319">
        <f t="shared" si="2"/>
        <v>26.32</v>
      </c>
      <c r="K8" s="318">
        <f t="shared" si="3"/>
        <v>55.905798816568051</v>
      </c>
      <c r="L8" s="396"/>
    </row>
    <row r="9" spans="2:14" ht="18" customHeight="1">
      <c r="B9" s="325">
        <v>5</v>
      </c>
      <c r="C9" s="397" t="s">
        <v>228</v>
      </c>
      <c r="D9" s="322">
        <v>1725</v>
      </c>
      <c r="E9" s="323">
        <v>6</v>
      </c>
      <c r="F9" s="410">
        <v>1705</v>
      </c>
      <c r="G9" s="412" t="str">
        <f>VLOOKUP(D9,Fasce!$A$3:$B$8,2)</f>
        <v>1600-1799</v>
      </c>
      <c r="H9" s="321">
        <f t="shared" si="0"/>
        <v>10230</v>
      </c>
      <c r="I9" s="320">
        <f t="shared" si="1"/>
        <v>23.964497041420117</v>
      </c>
      <c r="J9" s="319">
        <f t="shared" si="2"/>
        <v>25.24</v>
      </c>
      <c r="K9" s="318">
        <f t="shared" si="3"/>
        <v>49.204497041420112</v>
      </c>
      <c r="L9" s="396"/>
    </row>
    <row r="10" spans="2:14" ht="18" customHeight="1">
      <c r="B10" s="325">
        <v>6</v>
      </c>
      <c r="C10" s="397" t="s">
        <v>276</v>
      </c>
      <c r="D10" s="322">
        <v>1876</v>
      </c>
      <c r="E10" s="323">
        <v>5.5</v>
      </c>
      <c r="F10" s="410">
        <v>1694</v>
      </c>
      <c r="G10" s="412" t="str">
        <f>VLOOKUP(D10,Fasce!$A$3:$B$8,2)</f>
        <v>1800-2000</v>
      </c>
      <c r="H10" s="321">
        <f t="shared" si="0"/>
        <v>9317</v>
      </c>
      <c r="I10" s="320">
        <f t="shared" si="1"/>
        <v>18.934911242603551</v>
      </c>
      <c r="J10" s="319">
        <f t="shared" si="2"/>
        <v>22.99</v>
      </c>
      <c r="K10" s="318">
        <f t="shared" si="3"/>
        <v>41.92491124260355</v>
      </c>
      <c r="L10" s="396"/>
    </row>
    <row r="11" spans="2:14" ht="18" customHeight="1">
      <c r="B11" s="325">
        <v>7</v>
      </c>
      <c r="C11" s="397" t="s">
        <v>277</v>
      </c>
      <c r="D11" s="322">
        <v>1880</v>
      </c>
      <c r="E11" s="323">
        <v>5</v>
      </c>
      <c r="F11" s="410">
        <v>1703</v>
      </c>
      <c r="G11" s="412" t="str">
        <f>VLOOKUP(D11,Fasce!$A$3:$B$8,2)</f>
        <v>1800-2000</v>
      </c>
      <c r="H11" s="321">
        <f t="shared" si="0"/>
        <v>8515</v>
      </c>
      <c r="I11" s="320">
        <f t="shared" si="1"/>
        <v>14.497041420118343</v>
      </c>
      <c r="J11" s="319">
        <f t="shared" si="2"/>
        <v>21.01</v>
      </c>
      <c r="K11" s="318">
        <f t="shared" si="3"/>
        <v>35.507041420118341</v>
      </c>
      <c r="L11" s="396"/>
    </row>
    <row r="12" spans="2:14" ht="18" customHeight="1">
      <c r="B12" s="325">
        <v>8</v>
      </c>
      <c r="C12" s="397" t="s">
        <v>247</v>
      </c>
      <c r="D12" s="322">
        <v>1562</v>
      </c>
      <c r="E12" s="323">
        <v>4.5</v>
      </c>
      <c r="F12" s="410">
        <v>1761</v>
      </c>
      <c r="G12" s="412" t="str">
        <f>VLOOKUP(D12,Fasce!$A$3:$B$8,2)</f>
        <v>1400-1599</v>
      </c>
      <c r="H12" s="321">
        <f t="shared" si="0"/>
        <v>7924.5</v>
      </c>
      <c r="I12" s="320">
        <f t="shared" si="1"/>
        <v>10.650887573964498</v>
      </c>
      <c r="J12" s="319">
        <f t="shared" si="2"/>
        <v>19.55</v>
      </c>
      <c r="K12" s="318">
        <f t="shared" si="3"/>
        <v>30.200887573964501</v>
      </c>
      <c r="L12" s="396"/>
    </row>
    <row r="13" spans="2:14" ht="18" customHeight="1">
      <c r="B13" s="325">
        <v>9</v>
      </c>
      <c r="C13" s="397" t="s">
        <v>236</v>
      </c>
      <c r="D13" s="322">
        <v>1719</v>
      </c>
      <c r="E13" s="323">
        <v>4</v>
      </c>
      <c r="F13" s="410">
        <v>1660</v>
      </c>
      <c r="G13" s="412" t="str">
        <f>VLOOKUP(D13,Fasce!$A$3:$B$8,2)</f>
        <v>1600-1799</v>
      </c>
      <c r="H13" s="321">
        <f t="shared" si="0"/>
        <v>6640</v>
      </c>
      <c r="I13" s="320">
        <f t="shared" si="1"/>
        <v>7.3964497041420119</v>
      </c>
      <c r="J13" s="319">
        <f t="shared" si="2"/>
        <v>16.38</v>
      </c>
      <c r="K13" s="318">
        <f t="shared" si="3"/>
        <v>23.77644970414201</v>
      </c>
      <c r="L13" s="396"/>
    </row>
    <row r="14" spans="2:14" ht="18" customHeight="1">
      <c r="B14" s="325">
        <v>10</v>
      </c>
      <c r="C14" s="397" t="s">
        <v>231</v>
      </c>
      <c r="D14" s="322">
        <v>1530</v>
      </c>
      <c r="E14" s="323">
        <v>3.5</v>
      </c>
      <c r="F14" s="410">
        <v>1689</v>
      </c>
      <c r="G14" s="412" t="str">
        <f>VLOOKUP(D14,Fasce!$A$3:$B$8,2)</f>
        <v>1400-1599</v>
      </c>
      <c r="H14" s="321">
        <f t="shared" si="0"/>
        <v>5911.5</v>
      </c>
      <c r="I14" s="320">
        <f t="shared" si="1"/>
        <v>4.7337278106508878</v>
      </c>
      <c r="J14" s="319">
        <f t="shared" si="2"/>
        <v>14.59</v>
      </c>
      <c r="K14" s="318">
        <f t="shared" si="3"/>
        <v>19.323727810650887</v>
      </c>
      <c r="L14" s="396"/>
    </row>
    <row r="15" spans="2:14" ht="18" customHeight="1">
      <c r="B15" s="325">
        <v>11</v>
      </c>
      <c r="C15" s="397" t="s">
        <v>232</v>
      </c>
      <c r="D15" s="322">
        <v>1694</v>
      </c>
      <c r="E15" s="323">
        <v>3</v>
      </c>
      <c r="F15" s="410">
        <v>1790</v>
      </c>
      <c r="G15" s="412" t="str">
        <f>VLOOKUP(D15,Fasce!$A$3:$B$8,2)</f>
        <v>1600-1799</v>
      </c>
      <c r="H15" s="321">
        <f t="shared" si="0"/>
        <v>5370</v>
      </c>
      <c r="I15" s="320">
        <f t="shared" si="1"/>
        <v>2.6627218934911245</v>
      </c>
      <c r="J15" s="319">
        <f t="shared" si="2"/>
        <v>13.25</v>
      </c>
      <c r="K15" s="318">
        <f t="shared" si="3"/>
        <v>15.912721893491124</v>
      </c>
      <c r="L15" s="396"/>
    </row>
    <row r="16" spans="2:14" ht="18" customHeight="1">
      <c r="B16" s="325">
        <v>12</v>
      </c>
      <c r="C16" s="397" t="s">
        <v>278</v>
      </c>
      <c r="D16" s="322">
        <v>1653</v>
      </c>
      <c r="E16" s="323">
        <v>3</v>
      </c>
      <c r="F16" s="410">
        <v>1640</v>
      </c>
      <c r="G16" s="412" t="str">
        <f>VLOOKUP(D16,Fasce!$A$3:$B$8,2)</f>
        <v>1600-1799</v>
      </c>
      <c r="H16" s="321">
        <f t="shared" si="0"/>
        <v>4920</v>
      </c>
      <c r="I16" s="320">
        <f t="shared" si="1"/>
        <v>1.1834319526627219</v>
      </c>
      <c r="J16" s="319">
        <f t="shared" si="2"/>
        <v>12.14</v>
      </c>
      <c r="K16" s="318">
        <f t="shared" si="3"/>
        <v>13.323431952662723</v>
      </c>
      <c r="L16" s="396"/>
    </row>
    <row r="17" spans="2:12" ht="18" customHeight="1" thickBot="1">
      <c r="B17" s="317">
        <v>13</v>
      </c>
      <c r="C17" s="421" t="s">
        <v>226</v>
      </c>
      <c r="D17" s="314">
        <v>1399</v>
      </c>
      <c r="E17" s="315">
        <v>2.5</v>
      </c>
      <c r="F17" s="411">
        <v>1723</v>
      </c>
      <c r="G17" s="413" t="str">
        <f>VLOOKUP(D17,Fasce!$A$3:$B$8,2)</f>
        <v>Under 1400</v>
      </c>
      <c r="H17" s="313">
        <f t="shared" si="0"/>
        <v>4307.5</v>
      </c>
      <c r="I17" s="312">
        <f t="shared" si="1"/>
        <v>0.29585798816568049</v>
      </c>
      <c r="J17" s="311">
        <f t="shared" si="2"/>
        <v>10.63</v>
      </c>
      <c r="K17" s="310">
        <f t="shared" si="3"/>
        <v>10.925857988165681</v>
      </c>
      <c r="L17" s="396"/>
    </row>
    <row r="18" spans="2:12" ht="13.5" thickBot="1">
      <c r="B18" s="308"/>
      <c r="C18" s="308"/>
      <c r="D18" s="308"/>
      <c r="E18" s="308"/>
      <c r="F18" s="308"/>
      <c r="G18" s="308"/>
      <c r="H18" s="308"/>
      <c r="I18" s="308"/>
      <c r="J18" s="308"/>
      <c r="K18" s="308"/>
    </row>
    <row r="19" spans="2:12">
      <c r="C19" s="300" t="s">
        <v>93</v>
      </c>
      <c r="D19" s="299"/>
    </row>
    <row r="20" spans="2:12">
      <c r="C20" s="307" t="s">
        <v>92</v>
      </c>
      <c r="D20" s="306"/>
    </row>
    <row r="21" spans="2:12">
      <c r="C21" s="298" t="s">
        <v>91</v>
      </c>
      <c r="D21" s="297">
        <v>50</v>
      </c>
    </row>
    <row r="22" spans="2:12">
      <c r="C22" s="305" t="s">
        <v>90</v>
      </c>
      <c r="D22" s="304">
        <v>30</v>
      </c>
    </row>
    <row r="23" spans="2:12" ht="13.5" thickBot="1">
      <c r="C23" s="303" t="s">
        <v>89</v>
      </c>
      <c r="D23" s="302">
        <v>10</v>
      </c>
    </row>
    <row r="24" spans="2:12" ht="13.5" thickBot="1">
      <c r="C24" s="301"/>
      <c r="D24" s="301"/>
    </row>
    <row r="25" spans="2:12">
      <c r="C25" s="300" t="s">
        <v>88</v>
      </c>
      <c r="D25" s="299"/>
    </row>
    <row r="26" spans="2:12">
      <c r="C26" s="298" t="s">
        <v>5</v>
      </c>
      <c r="D26" s="297">
        <f>MAX(B5:B17)</f>
        <v>13</v>
      </c>
    </row>
    <row r="27" spans="2:12" ht="26.25" thickBot="1">
      <c r="C27" s="296" t="s">
        <v>87</v>
      </c>
      <c r="D27" s="295">
        <f>MAX(H5:H17)</f>
        <v>12159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279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238</v>
      </c>
      <c r="D5" s="329">
        <v>2350</v>
      </c>
      <c r="E5" s="330">
        <v>6</v>
      </c>
      <c r="F5" s="409">
        <v>1806</v>
      </c>
      <c r="G5" s="407" t="str">
        <f>VLOOKUP(D5,Fasce!$A$3:$B$8,2)</f>
        <v>Assoluta</v>
      </c>
      <c r="H5" s="328">
        <f t="shared" ref="H5:H22" si="0">F5*E5</f>
        <v>10836</v>
      </c>
      <c r="I5" s="320">
        <f>$N$2*(((MAX($B$5:$B$22)-B5+1)^$N$3)/(MAX($B$5:$B$22)^$N$3))</f>
        <v>50</v>
      </c>
      <c r="J5" s="327">
        <f>ROUND($D$27*H5/$D$32,2)</f>
        <v>30</v>
      </c>
      <c r="K5" s="326">
        <f t="shared" ref="K5:K22" si="1">SUM(I5:J5)</f>
        <v>80</v>
      </c>
      <c r="L5" s="396"/>
    </row>
    <row r="6" spans="2:14" ht="18" customHeight="1">
      <c r="B6" s="325">
        <v>2</v>
      </c>
      <c r="C6" s="415" t="s">
        <v>241</v>
      </c>
      <c r="D6" s="322">
        <v>1830</v>
      </c>
      <c r="E6" s="323">
        <v>5</v>
      </c>
      <c r="F6" s="410">
        <v>1749</v>
      </c>
      <c r="G6" s="412" t="str">
        <f>VLOOKUP(D6,Fasce!$A$3:$B$8,2)</f>
        <v>1800-2000</v>
      </c>
      <c r="H6" s="321">
        <f t="shared" si="0"/>
        <v>8745</v>
      </c>
      <c r="I6" s="320">
        <f>$N$2*(((MAX($B$5:$B$22)-B6+1)^$N$3)/(MAX($B$5:$B$22)^$N$3))</f>
        <v>44.598765432098766</v>
      </c>
      <c r="J6" s="319">
        <f>ROUND($D$27*H6/$D$32,2)</f>
        <v>24.21</v>
      </c>
      <c r="K6" s="318">
        <f t="shared" si="1"/>
        <v>68.808765432098767</v>
      </c>
      <c r="L6" s="396"/>
    </row>
    <row r="7" spans="2:14" ht="18" customHeight="1">
      <c r="B7" s="325">
        <v>3</v>
      </c>
      <c r="C7" s="397" t="s">
        <v>276</v>
      </c>
      <c r="D7" s="322">
        <v>1876</v>
      </c>
      <c r="E7" s="323">
        <v>4</v>
      </c>
      <c r="F7" s="410">
        <v>1850</v>
      </c>
      <c r="G7" s="412" t="str">
        <f>VLOOKUP(D7,Fasce!$A$3:$B$8,2)</f>
        <v>1800-2000</v>
      </c>
      <c r="H7" s="321">
        <f t="shared" si="0"/>
        <v>7400</v>
      </c>
      <c r="I7" s="320">
        <f t="shared" ref="I7:I21" si="2">$N$2*(((MAX($B$5:$B$22)-B7+1)^$N$3)/(MAX($B$5:$B$22)^$N$3))</f>
        <v>39.506172839506171</v>
      </c>
      <c r="J7" s="319">
        <f t="shared" ref="J7:J21" si="3">ROUND($D$27*H7/$D$32,2)</f>
        <v>20.49</v>
      </c>
      <c r="K7" s="318">
        <f t="shared" si="1"/>
        <v>59.996172839506173</v>
      </c>
      <c r="L7" s="396"/>
    </row>
    <row r="8" spans="2:14" ht="18" customHeight="1">
      <c r="B8" s="325">
        <v>4</v>
      </c>
      <c r="C8" s="415" t="s">
        <v>278</v>
      </c>
      <c r="D8" s="322">
        <v>1653</v>
      </c>
      <c r="E8" s="323">
        <v>4</v>
      </c>
      <c r="F8" s="410">
        <v>1773</v>
      </c>
      <c r="G8" s="412" t="str">
        <f>VLOOKUP(D8,Fasce!$A$3:$B$8,2)</f>
        <v>1600-1799</v>
      </c>
      <c r="H8" s="321">
        <f t="shared" si="0"/>
        <v>7092</v>
      </c>
      <c r="I8" s="320">
        <f t="shared" si="2"/>
        <v>34.722222222222221</v>
      </c>
      <c r="J8" s="319">
        <f t="shared" si="3"/>
        <v>19.63</v>
      </c>
      <c r="K8" s="318">
        <f t="shared" si="1"/>
        <v>54.352222222222224</v>
      </c>
      <c r="L8" s="396"/>
    </row>
    <row r="9" spans="2:14" ht="18" customHeight="1">
      <c r="B9" s="325">
        <v>5</v>
      </c>
      <c r="C9" s="397" t="s">
        <v>277</v>
      </c>
      <c r="D9" s="322">
        <v>1880</v>
      </c>
      <c r="E9" s="323">
        <v>3.5</v>
      </c>
      <c r="F9" s="410">
        <v>1858</v>
      </c>
      <c r="G9" s="412" t="str">
        <f>VLOOKUP(D9,Fasce!$A$3:$B$8,2)</f>
        <v>1800-2000</v>
      </c>
      <c r="H9" s="321">
        <f t="shared" si="0"/>
        <v>6503</v>
      </c>
      <c r="I9" s="320">
        <f t="shared" si="2"/>
        <v>30.246913580246915</v>
      </c>
      <c r="J9" s="319">
        <f t="shared" si="3"/>
        <v>18</v>
      </c>
      <c r="K9" s="318">
        <f t="shared" si="1"/>
        <v>48.246913580246911</v>
      </c>
      <c r="L9" s="396"/>
    </row>
    <row r="10" spans="2:14" ht="18" customHeight="1">
      <c r="B10" s="325">
        <v>6</v>
      </c>
      <c r="C10" s="397" t="s">
        <v>240</v>
      </c>
      <c r="D10" s="322">
        <v>1835</v>
      </c>
      <c r="E10" s="323">
        <v>3.5</v>
      </c>
      <c r="F10" s="410">
        <v>1886</v>
      </c>
      <c r="G10" s="412" t="str">
        <f>VLOOKUP(D10,Fasce!$A$3:$B$8,2)</f>
        <v>1800-2000</v>
      </c>
      <c r="H10" s="321">
        <f t="shared" si="0"/>
        <v>6601</v>
      </c>
      <c r="I10" s="320">
        <f t="shared" si="2"/>
        <v>26.080246913580247</v>
      </c>
      <c r="J10" s="319">
        <f t="shared" si="3"/>
        <v>18.28</v>
      </c>
      <c r="K10" s="318">
        <f t="shared" si="1"/>
        <v>44.360246913580248</v>
      </c>
      <c r="L10" s="396"/>
    </row>
    <row r="11" spans="2:14" ht="18" customHeight="1">
      <c r="B11" s="325">
        <v>7</v>
      </c>
      <c r="C11" s="397" t="s">
        <v>229</v>
      </c>
      <c r="D11" s="322">
        <v>1693</v>
      </c>
      <c r="E11" s="323">
        <v>3.5</v>
      </c>
      <c r="F11" s="410">
        <v>1868</v>
      </c>
      <c r="G11" s="412" t="str">
        <f>VLOOKUP(D11,Fasce!$A$3:$B$8,2)</f>
        <v>1600-1799</v>
      </c>
      <c r="H11" s="321">
        <f t="shared" si="0"/>
        <v>6538</v>
      </c>
      <c r="I11" s="320">
        <f t="shared" si="2"/>
        <v>22.222222222222221</v>
      </c>
      <c r="J11" s="319">
        <f t="shared" si="3"/>
        <v>18.100000000000001</v>
      </c>
      <c r="K11" s="318">
        <f t="shared" si="1"/>
        <v>40.322222222222223</v>
      </c>
      <c r="L11" s="396"/>
    </row>
    <row r="12" spans="2:14" ht="18" customHeight="1">
      <c r="B12" s="325">
        <v>8</v>
      </c>
      <c r="C12" s="397" t="s">
        <v>243</v>
      </c>
      <c r="D12" s="322">
        <v>1775</v>
      </c>
      <c r="E12" s="323">
        <v>3.5</v>
      </c>
      <c r="F12" s="410">
        <v>1703</v>
      </c>
      <c r="G12" s="412" t="str">
        <f>VLOOKUP(D12,Fasce!$A$3:$B$8,2)</f>
        <v>1600-1799</v>
      </c>
      <c r="H12" s="321">
        <f t="shared" si="0"/>
        <v>5960.5</v>
      </c>
      <c r="I12" s="320">
        <f t="shared" si="2"/>
        <v>18.672839506172838</v>
      </c>
      <c r="J12" s="319">
        <f t="shared" si="3"/>
        <v>16.5</v>
      </c>
      <c r="K12" s="318">
        <f t="shared" si="1"/>
        <v>35.172839506172835</v>
      </c>
      <c r="L12" s="396"/>
    </row>
    <row r="13" spans="2:14" ht="18" customHeight="1">
      <c r="B13" s="325">
        <v>9</v>
      </c>
      <c r="C13" s="397" t="s">
        <v>236</v>
      </c>
      <c r="D13" s="322">
        <v>1719</v>
      </c>
      <c r="E13" s="323">
        <v>3</v>
      </c>
      <c r="F13" s="410">
        <v>1803</v>
      </c>
      <c r="G13" s="412" t="str">
        <f>VLOOKUP(D13,Fasce!$A$3:$B$8,2)</f>
        <v>1600-1799</v>
      </c>
      <c r="H13" s="321">
        <f t="shared" si="0"/>
        <v>5409</v>
      </c>
      <c r="I13" s="320">
        <f t="shared" si="2"/>
        <v>15.432098765432098</v>
      </c>
      <c r="J13" s="319">
        <f t="shared" si="3"/>
        <v>14.98</v>
      </c>
      <c r="K13" s="318">
        <f t="shared" si="1"/>
        <v>30.412098765432098</v>
      </c>
      <c r="L13" s="396"/>
    </row>
    <row r="14" spans="2:14" ht="18" customHeight="1">
      <c r="B14" s="325">
        <v>10</v>
      </c>
      <c r="C14" s="397" t="s">
        <v>228</v>
      </c>
      <c r="D14" s="322">
        <v>1725</v>
      </c>
      <c r="E14" s="323">
        <v>3</v>
      </c>
      <c r="F14" s="410">
        <v>1665</v>
      </c>
      <c r="G14" s="412" t="str">
        <f>VLOOKUP(D14,Fasce!$A$3:$B$8,2)</f>
        <v>1600-1799</v>
      </c>
      <c r="H14" s="321">
        <f t="shared" si="0"/>
        <v>4995</v>
      </c>
      <c r="I14" s="320">
        <f t="shared" si="2"/>
        <v>12.5</v>
      </c>
      <c r="J14" s="319">
        <f t="shared" si="3"/>
        <v>13.83</v>
      </c>
      <c r="K14" s="318">
        <f t="shared" si="1"/>
        <v>26.33</v>
      </c>
      <c r="L14" s="396"/>
    </row>
    <row r="15" spans="2:14" ht="18" customHeight="1">
      <c r="B15" s="325">
        <v>11</v>
      </c>
      <c r="C15" s="397" t="s">
        <v>232</v>
      </c>
      <c r="D15" s="322">
        <v>1694</v>
      </c>
      <c r="E15" s="323">
        <v>3</v>
      </c>
      <c r="F15" s="410">
        <v>1689</v>
      </c>
      <c r="G15" s="412" t="str">
        <f>VLOOKUP(D15,Fasce!$A$3:$B$8,2)</f>
        <v>1600-1799</v>
      </c>
      <c r="H15" s="321">
        <f t="shared" si="0"/>
        <v>5067</v>
      </c>
      <c r="I15" s="320">
        <f t="shared" si="2"/>
        <v>9.8765432098765427</v>
      </c>
      <c r="J15" s="319">
        <f t="shared" si="3"/>
        <v>14.03</v>
      </c>
      <c r="K15" s="318">
        <f t="shared" si="1"/>
        <v>23.906543209876542</v>
      </c>
      <c r="L15" s="396"/>
    </row>
    <row r="16" spans="2:14" ht="18" customHeight="1">
      <c r="B16" s="325">
        <v>12</v>
      </c>
      <c r="C16" s="415" t="s">
        <v>280</v>
      </c>
      <c r="D16" s="322">
        <v>1399</v>
      </c>
      <c r="E16" s="323">
        <v>3</v>
      </c>
      <c r="F16" s="410">
        <v>1650</v>
      </c>
      <c r="G16" s="412" t="str">
        <f>VLOOKUP(D16,Fasce!$A$3:$B$8,2)</f>
        <v>Under 1400</v>
      </c>
      <c r="H16" s="321">
        <f t="shared" si="0"/>
        <v>4950</v>
      </c>
      <c r="I16" s="320">
        <f t="shared" si="2"/>
        <v>7.5617283950617287</v>
      </c>
      <c r="J16" s="319">
        <f t="shared" si="3"/>
        <v>13.7</v>
      </c>
      <c r="K16" s="318">
        <f t="shared" si="1"/>
        <v>21.261728395061727</v>
      </c>
      <c r="L16" s="396"/>
    </row>
    <row r="17" spans="2:12" ht="18" customHeight="1">
      <c r="B17" s="325">
        <v>13</v>
      </c>
      <c r="C17" s="397" t="s">
        <v>282</v>
      </c>
      <c r="D17" s="322">
        <v>1916</v>
      </c>
      <c r="E17" s="323">
        <v>2</v>
      </c>
      <c r="F17" s="410">
        <v>1687</v>
      </c>
      <c r="G17" s="412" t="str">
        <f>VLOOKUP(D17,Fasce!$A$3:$B$8,2)</f>
        <v>1800-2000</v>
      </c>
      <c r="H17" s="321">
        <f t="shared" si="0"/>
        <v>3374</v>
      </c>
      <c r="I17" s="320">
        <f t="shared" si="2"/>
        <v>5.5555555555555554</v>
      </c>
      <c r="J17" s="319">
        <f t="shared" si="3"/>
        <v>9.34</v>
      </c>
      <c r="K17" s="318">
        <f t="shared" si="1"/>
        <v>14.895555555555555</v>
      </c>
      <c r="L17" s="396"/>
    </row>
    <row r="18" spans="2:12" ht="18" customHeight="1">
      <c r="B18" s="325">
        <v>14</v>
      </c>
      <c r="C18" s="397" t="s">
        <v>242</v>
      </c>
      <c r="D18" s="322">
        <v>1739</v>
      </c>
      <c r="E18" s="323">
        <v>2</v>
      </c>
      <c r="F18" s="410">
        <v>1647</v>
      </c>
      <c r="G18" s="412" t="str">
        <f>VLOOKUP(D18,Fasce!$A$3:$B$8,2)</f>
        <v>1600-1799</v>
      </c>
      <c r="H18" s="321">
        <f t="shared" si="0"/>
        <v>3294</v>
      </c>
      <c r="I18" s="320">
        <f t="shared" si="2"/>
        <v>3.8580246913580245</v>
      </c>
      <c r="J18" s="319">
        <f t="shared" si="3"/>
        <v>9.1199999999999992</v>
      </c>
      <c r="K18" s="318">
        <f t="shared" si="1"/>
        <v>12.978024691358023</v>
      </c>
      <c r="L18" s="396"/>
    </row>
    <row r="19" spans="2:12" ht="18" customHeight="1">
      <c r="B19" s="325">
        <v>15</v>
      </c>
      <c r="C19" s="415" t="s">
        <v>265</v>
      </c>
      <c r="D19" s="322">
        <v>1565</v>
      </c>
      <c r="E19" s="323">
        <v>2</v>
      </c>
      <c r="F19" s="410">
        <v>1638</v>
      </c>
      <c r="G19" s="412" t="str">
        <f>VLOOKUP(D19,Fasce!$A$3:$B$8,2)</f>
        <v>1400-1599</v>
      </c>
      <c r="H19" s="321">
        <f t="shared" si="0"/>
        <v>3276</v>
      </c>
      <c r="I19" s="320">
        <f t="shared" si="2"/>
        <v>2.4691358024691357</v>
      </c>
      <c r="J19" s="319">
        <f t="shared" si="3"/>
        <v>9.07</v>
      </c>
      <c r="K19" s="318">
        <f t="shared" si="1"/>
        <v>11.539135802469136</v>
      </c>
      <c r="L19" s="396"/>
    </row>
    <row r="20" spans="2:12" ht="18" customHeight="1">
      <c r="B20" s="325">
        <v>16</v>
      </c>
      <c r="C20" s="397" t="s">
        <v>231</v>
      </c>
      <c r="D20" s="322">
        <v>1530</v>
      </c>
      <c r="E20" s="323">
        <v>2</v>
      </c>
      <c r="F20" s="410">
        <v>1622</v>
      </c>
      <c r="G20" s="412" t="str">
        <f>VLOOKUP(D20,Fasce!$A$3:$B$8,2)</f>
        <v>1400-1599</v>
      </c>
      <c r="H20" s="321">
        <f t="shared" si="0"/>
        <v>3244</v>
      </c>
      <c r="I20" s="320">
        <f t="shared" si="2"/>
        <v>1.3888888888888888</v>
      </c>
      <c r="J20" s="319">
        <f t="shared" si="3"/>
        <v>8.98</v>
      </c>
      <c r="K20" s="318">
        <f t="shared" si="1"/>
        <v>10.36888888888889</v>
      </c>
      <c r="L20" s="396"/>
    </row>
    <row r="21" spans="2:12" ht="18" customHeight="1">
      <c r="B21" s="325">
        <v>17</v>
      </c>
      <c r="C21" s="397" t="s">
        <v>247</v>
      </c>
      <c r="D21" s="322">
        <v>1562</v>
      </c>
      <c r="E21" s="323">
        <v>1</v>
      </c>
      <c r="F21" s="410">
        <v>1656</v>
      </c>
      <c r="G21" s="412" t="str">
        <f>VLOOKUP(D21,Fasce!$A$3:$B$8,2)</f>
        <v>1400-1599</v>
      </c>
      <c r="H21" s="321">
        <f t="shared" si="0"/>
        <v>1656</v>
      </c>
      <c r="I21" s="320">
        <f t="shared" si="2"/>
        <v>0.61728395061728392</v>
      </c>
      <c r="J21" s="319">
        <f t="shared" si="3"/>
        <v>4.58</v>
      </c>
      <c r="K21" s="318">
        <f t="shared" si="1"/>
        <v>5.1972839506172841</v>
      </c>
      <c r="L21" s="396"/>
    </row>
    <row r="22" spans="2:12" ht="18" customHeight="1" thickBot="1">
      <c r="B22" s="317">
        <v>18</v>
      </c>
      <c r="C22" s="316" t="s">
        <v>281</v>
      </c>
      <c r="D22" s="314">
        <v>1399</v>
      </c>
      <c r="E22" s="315">
        <v>0</v>
      </c>
      <c r="F22" s="411">
        <v>1594</v>
      </c>
      <c r="G22" s="413" t="str">
        <f>VLOOKUP(D22,Fasce!$A$3:$B$8,2)</f>
        <v>Under 1400</v>
      </c>
      <c r="H22" s="313">
        <f t="shared" si="0"/>
        <v>0</v>
      </c>
      <c r="I22" s="312">
        <f>$N$2*(((MAX($B$5:$B$22)-B22+1)^$N$3)/(MAX($B$5:$B$22)^$N$3))</f>
        <v>0.15432098765432098</v>
      </c>
      <c r="J22" s="311">
        <f>ROUND($D$27*H22/$D$32,2)</f>
        <v>0</v>
      </c>
      <c r="K22" s="310">
        <f t="shared" si="1"/>
        <v>0.15432098765432098</v>
      </c>
      <c r="L22" s="396"/>
    </row>
    <row r="23" spans="2:12" ht="13.5" thickBot="1">
      <c r="B23" s="308"/>
      <c r="C23" s="308"/>
      <c r="D23" s="308"/>
      <c r="E23" s="308"/>
      <c r="F23" s="308"/>
      <c r="G23" s="308"/>
      <c r="H23" s="308"/>
      <c r="I23" s="308"/>
      <c r="J23" s="308"/>
      <c r="K23" s="308"/>
    </row>
    <row r="24" spans="2:12">
      <c r="C24" s="300" t="s">
        <v>93</v>
      </c>
      <c r="D24" s="299"/>
    </row>
    <row r="25" spans="2:12">
      <c r="C25" s="307" t="s">
        <v>92</v>
      </c>
      <c r="D25" s="306"/>
    </row>
    <row r="26" spans="2:12">
      <c r="C26" s="298" t="s">
        <v>91</v>
      </c>
      <c r="D26" s="297">
        <v>50</v>
      </c>
    </row>
    <row r="27" spans="2:12">
      <c r="C27" s="305" t="s">
        <v>90</v>
      </c>
      <c r="D27" s="304">
        <v>30</v>
      </c>
    </row>
    <row r="28" spans="2:12" ht="13.5" thickBot="1">
      <c r="C28" s="303" t="s">
        <v>89</v>
      </c>
      <c r="D28" s="302">
        <v>10</v>
      </c>
    </row>
    <row r="29" spans="2:12" ht="13.5" thickBot="1">
      <c r="C29" s="301"/>
      <c r="D29" s="301"/>
    </row>
    <row r="30" spans="2:12">
      <c r="C30" s="300" t="s">
        <v>88</v>
      </c>
      <c r="D30" s="299"/>
    </row>
    <row r="31" spans="2:12">
      <c r="C31" s="298" t="s">
        <v>5</v>
      </c>
      <c r="D31" s="297">
        <f>MAX(B5:B22)</f>
        <v>18</v>
      </c>
    </row>
    <row r="32" spans="2:12" ht="26.25" thickBot="1">
      <c r="C32" s="296" t="s">
        <v>87</v>
      </c>
      <c r="D32" s="295">
        <f>MAX(H5:H22)</f>
        <v>10836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283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236</v>
      </c>
      <c r="D5" s="329">
        <v>1770</v>
      </c>
      <c r="E5" s="330">
        <v>4</v>
      </c>
      <c r="F5" s="409">
        <v>1736</v>
      </c>
      <c r="G5" s="407" t="str">
        <f>VLOOKUP(D5,Fasce!$A$3:$B$8,2)</f>
        <v>1600-1799</v>
      </c>
      <c r="H5" s="328">
        <f t="shared" ref="H5:H21" si="0">F5*E5</f>
        <v>6944</v>
      </c>
      <c r="I5" s="320">
        <f t="shared" ref="I5:I21" si="1">$N$2*(((MAX($B$5:$B$21)-B5+1)^$N$3)/(MAX($B$5:$B$21)^$N$3))</f>
        <v>50</v>
      </c>
      <c r="J5" s="327">
        <f t="shared" ref="J5:J21" si="2">ROUND($D$26*H5/$D$31,2)</f>
        <v>28.97</v>
      </c>
      <c r="K5" s="326">
        <f t="shared" ref="K5:K21" si="3">SUM(I5:J5)</f>
        <v>78.97</v>
      </c>
      <c r="L5" s="396"/>
    </row>
    <row r="6" spans="2:14" ht="18" customHeight="1">
      <c r="B6" s="325">
        <v>2</v>
      </c>
      <c r="C6" s="415" t="s">
        <v>262</v>
      </c>
      <c r="D6" s="322">
        <v>1875</v>
      </c>
      <c r="E6" s="323">
        <v>4</v>
      </c>
      <c r="F6" s="410">
        <v>1798</v>
      </c>
      <c r="G6" s="412" t="str">
        <f>VLOOKUP(D6,Fasce!$A$3:$B$8,2)</f>
        <v>1800-2000</v>
      </c>
      <c r="H6" s="321">
        <f t="shared" si="0"/>
        <v>7192</v>
      </c>
      <c r="I6" s="320">
        <f t="shared" si="1"/>
        <v>44.29065743944637</v>
      </c>
      <c r="J6" s="319">
        <f t="shared" si="2"/>
        <v>30</v>
      </c>
      <c r="K6" s="318">
        <f t="shared" si="3"/>
        <v>74.290657439446363</v>
      </c>
      <c r="L6" s="396"/>
    </row>
    <row r="7" spans="2:14" ht="18" customHeight="1">
      <c r="B7" s="325">
        <v>3</v>
      </c>
      <c r="C7" s="397" t="s">
        <v>243</v>
      </c>
      <c r="D7" s="322">
        <v>1771</v>
      </c>
      <c r="E7" s="323">
        <v>4</v>
      </c>
      <c r="F7" s="410">
        <v>1760</v>
      </c>
      <c r="G7" s="412" t="str">
        <f>VLOOKUP(D7,Fasce!$A$3:$B$8,2)</f>
        <v>1600-1799</v>
      </c>
      <c r="H7" s="321">
        <f t="shared" si="0"/>
        <v>7040</v>
      </c>
      <c r="I7" s="320">
        <f t="shared" si="1"/>
        <v>38.927335640138409</v>
      </c>
      <c r="J7" s="319">
        <f t="shared" si="2"/>
        <v>29.37</v>
      </c>
      <c r="K7" s="318">
        <f t="shared" si="3"/>
        <v>68.297335640138414</v>
      </c>
      <c r="L7" s="396"/>
    </row>
    <row r="8" spans="2:14" ht="18" customHeight="1">
      <c r="B8" s="325">
        <v>4</v>
      </c>
      <c r="C8" s="397" t="s">
        <v>269</v>
      </c>
      <c r="D8" s="322">
        <v>1908</v>
      </c>
      <c r="E8" s="323">
        <v>3.5</v>
      </c>
      <c r="F8" s="410">
        <v>1836</v>
      </c>
      <c r="G8" s="412" t="str">
        <f>VLOOKUP(D8,Fasce!$A$3:$B$8,2)</f>
        <v>1800-2000</v>
      </c>
      <c r="H8" s="321">
        <f t="shared" si="0"/>
        <v>6426</v>
      </c>
      <c r="I8" s="320">
        <f t="shared" si="1"/>
        <v>33.910034602076124</v>
      </c>
      <c r="J8" s="319">
        <f t="shared" si="2"/>
        <v>26.8</v>
      </c>
      <c r="K8" s="318">
        <f t="shared" si="3"/>
        <v>60.710034602076121</v>
      </c>
      <c r="L8" s="396"/>
    </row>
    <row r="9" spans="2:14" ht="18" customHeight="1">
      <c r="B9" s="325">
        <v>5</v>
      </c>
      <c r="C9" s="397" t="s">
        <v>241</v>
      </c>
      <c r="D9" s="322">
        <v>1951</v>
      </c>
      <c r="E9" s="323">
        <v>3</v>
      </c>
      <c r="F9" s="410">
        <v>1771</v>
      </c>
      <c r="G9" s="412" t="str">
        <f>VLOOKUP(D9,Fasce!$A$3:$B$8,2)</f>
        <v>1800-2000</v>
      </c>
      <c r="H9" s="321">
        <f t="shared" si="0"/>
        <v>5313</v>
      </c>
      <c r="I9" s="320">
        <f t="shared" si="1"/>
        <v>29.238754325259514</v>
      </c>
      <c r="J9" s="319">
        <f t="shared" si="2"/>
        <v>22.16</v>
      </c>
      <c r="K9" s="318">
        <f t="shared" si="3"/>
        <v>51.398754325259517</v>
      </c>
      <c r="L9" s="396"/>
    </row>
    <row r="10" spans="2:14" ht="18" customHeight="1">
      <c r="B10" s="325">
        <v>6</v>
      </c>
      <c r="C10" s="397" t="s">
        <v>264</v>
      </c>
      <c r="D10" s="322">
        <v>1881</v>
      </c>
      <c r="E10" s="323">
        <v>3</v>
      </c>
      <c r="F10" s="410">
        <v>1750</v>
      </c>
      <c r="G10" s="412" t="str">
        <f>VLOOKUP(D10,Fasce!$A$3:$B$8,2)</f>
        <v>1800-2000</v>
      </c>
      <c r="H10" s="321">
        <f t="shared" si="0"/>
        <v>5250</v>
      </c>
      <c r="I10" s="320">
        <f t="shared" si="1"/>
        <v>24.913494809688579</v>
      </c>
      <c r="J10" s="319">
        <f t="shared" si="2"/>
        <v>21.9</v>
      </c>
      <c r="K10" s="318">
        <f t="shared" si="3"/>
        <v>46.813494809688578</v>
      </c>
      <c r="L10" s="396"/>
    </row>
    <row r="11" spans="2:14" ht="18" customHeight="1">
      <c r="B11" s="325">
        <v>7</v>
      </c>
      <c r="C11" s="397" t="s">
        <v>240</v>
      </c>
      <c r="D11" s="322">
        <v>2000</v>
      </c>
      <c r="E11" s="323">
        <v>3</v>
      </c>
      <c r="F11" s="410">
        <v>1772</v>
      </c>
      <c r="G11" s="412" t="str">
        <f>VLOOKUP(D11,Fasce!$A$3:$B$8,2)</f>
        <v>1800-2000</v>
      </c>
      <c r="H11" s="321">
        <f t="shared" si="0"/>
        <v>5316</v>
      </c>
      <c r="I11" s="320">
        <f t="shared" si="1"/>
        <v>20.934256055363321</v>
      </c>
      <c r="J11" s="319">
        <f t="shared" si="2"/>
        <v>22.17</v>
      </c>
      <c r="K11" s="318">
        <f t="shared" si="3"/>
        <v>43.104256055363322</v>
      </c>
      <c r="L11" s="396"/>
    </row>
    <row r="12" spans="2:14" ht="18" customHeight="1">
      <c r="B12" s="325">
        <v>8</v>
      </c>
      <c r="C12" s="397" t="s">
        <v>285</v>
      </c>
      <c r="D12" s="322">
        <v>1729</v>
      </c>
      <c r="E12" s="323">
        <v>3</v>
      </c>
      <c r="F12" s="410">
        <v>1689</v>
      </c>
      <c r="G12" s="412" t="str">
        <f>VLOOKUP(D12,Fasce!$A$3:$B$8,2)</f>
        <v>1600-1799</v>
      </c>
      <c r="H12" s="321">
        <f t="shared" si="0"/>
        <v>5067</v>
      </c>
      <c r="I12" s="320">
        <f t="shared" si="1"/>
        <v>17.301038062283737</v>
      </c>
      <c r="J12" s="319">
        <f t="shared" si="2"/>
        <v>21.14</v>
      </c>
      <c r="K12" s="318">
        <f t="shared" si="3"/>
        <v>38.441038062283738</v>
      </c>
      <c r="L12" s="396"/>
    </row>
    <row r="13" spans="2:14" ht="18" customHeight="1">
      <c r="B13" s="325">
        <v>9</v>
      </c>
      <c r="C13" s="397" t="s">
        <v>231</v>
      </c>
      <c r="D13" s="322">
        <v>1672</v>
      </c>
      <c r="E13" s="323">
        <v>3</v>
      </c>
      <c r="F13" s="410">
        <v>1673</v>
      </c>
      <c r="G13" s="412" t="str">
        <f>VLOOKUP(D13,Fasce!$A$3:$B$8,2)</f>
        <v>1600-1799</v>
      </c>
      <c r="H13" s="321">
        <f t="shared" si="0"/>
        <v>5019</v>
      </c>
      <c r="I13" s="320">
        <f t="shared" si="1"/>
        <v>14.013840830449828</v>
      </c>
      <c r="J13" s="319">
        <f t="shared" si="2"/>
        <v>20.94</v>
      </c>
      <c r="K13" s="318">
        <f t="shared" si="3"/>
        <v>34.953840830449828</v>
      </c>
      <c r="L13" s="396"/>
    </row>
    <row r="14" spans="2:14" ht="18" customHeight="1">
      <c r="B14" s="325">
        <v>10</v>
      </c>
      <c r="C14" s="397" t="s">
        <v>228</v>
      </c>
      <c r="D14" s="322">
        <v>1703</v>
      </c>
      <c r="E14" s="323">
        <v>2.5</v>
      </c>
      <c r="F14" s="410">
        <v>1704</v>
      </c>
      <c r="G14" s="412" t="str">
        <f>VLOOKUP(D14,Fasce!$A$3:$B$8,2)</f>
        <v>1600-1799</v>
      </c>
      <c r="H14" s="321">
        <f t="shared" si="0"/>
        <v>4260</v>
      </c>
      <c r="I14" s="320">
        <f t="shared" si="1"/>
        <v>11.072664359861593</v>
      </c>
      <c r="J14" s="319">
        <f t="shared" si="2"/>
        <v>17.77</v>
      </c>
      <c r="K14" s="318">
        <f t="shared" si="3"/>
        <v>28.842664359861594</v>
      </c>
      <c r="L14" s="396"/>
    </row>
    <row r="15" spans="2:14" ht="18" customHeight="1">
      <c r="B15" s="325">
        <v>11</v>
      </c>
      <c r="C15" s="397" t="s">
        <v>244</v>
      </c>
      <c r="D15" s="322">
        <v>1781</v>
      </c>
      <c r="E15" s="323">
        <v>2</v>
      </c>
      <c r="F15" s="410">
        <v>1770</v>
      </c>
      <c r="G15" s="412" t="str">
        <f>VLOOKUP(D15,Fasce!$A$3:$B$8,2)</f>
        <v>1600-1799</v>
      </c>
      <c r="H15" s="321">
        <f t="shared" si="0"/>
        <v>3540</v>
      </c>
      <c r="I15" s="320">
        <f t="shared" si="1"/>
        <v>8.4775086505190309</v>
      </c>
      <c r="J15" s="319">
        <f t="shared" si="2"/>
        <v>14.77</v>
      </c>
      <c r="K15" s="318">
        <f t="shared" si="3"/>
        <v>23.24750865051903</v>
      </c>
      <c r="L15" s="396"/>
    </row>
    <row r="16" spans="2:14" ht="18" customHeight="1">
      <c r="B16" s="325">
        <v>12</v>
      </c>
      <c r="C16" s="397" t="s">
        <v>232</v>
      </c>
      <c r="D16" s="322">
        <v>1701</v>
      </c>
      <c r="E16" s="323">
        <v>2</v>
      </c>
      <c r="F16" s="410">
        <v>1763</v>
      </c>
      <c r="G16" s="412" t="str">
        <f>VLOOKUP(D16,Fasce!$A$3:$B$8,2)</f>
        <v>1600-1799</v>
      </c>
      <c r="H16" s="321">
        <f t="shared" si="0"/>
        <v>3526</v>
      </c>
      <c r="I16" s="320">
        <f t="shared" si="1"/>
        <v>6.2283737024221448</v>
      </c>
      <c r="J16" s="319">
        <f t="shared" si="2"/>
        <v>14.71</v>
      </c>
      <c r="K16" s="318">
        <f t="shared" si="3"/>
        <v>20.938373702422147</v>
      </c>
      <c r="L16" s="396"/>
    </row>
    <row r="17" spans="2:12" ht="18" customHeight="1">
      <c r="B17" s="325">
        <v>13</v>
      </c>
      <c r="C17" s="415" t="s">
        <v>247</v>
      </c>
      <c r="D17" s="322">
        <v>1536</v>
      </c>
      <c r="E17" s="323">
        <v>2</v>
      </c>
      <c r="F17" s="410">
        <v>1636</v>
      </c>
      <c r="G17" s="412" t="str">
        <f>VLOOKUP(D17,Fasce!$A$3:$B$8,2)</f>
        <v>1400-1599</v>
      </c>
      <c r="H17" s="321">
        <f t="shared" si="0"/>
        <v>3272</v>
      </c>
      <c r="I17" s="320">
        <f t="shared" si="1"/>
        <v>4.3252595155709344</v>
      </c>
      <c r="J17" s="319">
        <f t="shared" si="2"/>
        <v>13.65</v>
      </c>
      <c r="K17" s="318">
        <f t="shared" si="3"/>
        <v>17.975259515570933</v>
      </c>
      <c r="L17" s="396"/>
    </row>
    <row r="18" spans="2:12" ht="18" customHeight="1">
      <c r="B18" s="325">
        <v>14</v>
      </c>
      <c r="C18" s="397" t="s">
        <v>234</v>
      </c>
      <c r="D18" s="322">
        <v>1599</v>
      </c>
      <c r="E18" s="323">
        <v>2</v>
      </c>
      <c r="F18" s="410">
        <v>1690</v>
      </c>
      <c r="G18" s="412" t="str">
        <f>VLOOKUP(D18,Fasce!$A$3:$B$8,2)</f>
        <v>1400-1599</v>
      </c>
      <c r="H18" s="321">
        <f t="shared" si="0"/>
        <v>3380</v>
      </c>
      <c r="I18" s="320">
        <f t="shared" si="1"/>
        <v>2.7681660899653981</v>
      </c>
      <c r="J18" s="319">
        <f t="shared" si="2"/>
        <v>14.1</v>
      </c>
      <c r="K18" s="318">
        <f t="shared" si="3"/>
        <v>16.868166089965399</v>
      </c>
      <c r="L18" s="396"/>
    </row>
    <row r="19" spans="2:12" ht="18" customHeight="1">
      <c r="B19" s="325">
        <v>15</v>
      </c>
      <c r="C19" s="415" t="s">
        <v>286</v>
      </c>
      <c r="D19" s="322">
        <v>1399</v>
      </c>
      <c r="E19" s="323">
        <v>1</v>
      </c>
      <c r="F19" s="410">
        <v>1719</v>
      </c>
      <c r="G19" s="412" t="str">
        <f>VLOOKUP(D19,Fasce!$A$3:$B$8,2)</f>
        <v>Under 1400</v>
      </c>
      <c r="H19" s="321">
        <f t="shared" si="0"/>
        <v>1719</v>
      </c>
      <c r="I19" s="320">
        <f t="shared" si="1"/>
        <v>1.5570934256055362</v>
      </c>
      <c r="J19" s="319">
        <f t="shared" si="2"/>
        <v>7.17</v>
      </c>
      <c r="K19" s="318">
        <f t="shared" si="3"/>
        <v>8.7270934256055366</v>
      </c>
      <c r="L19" s="396"/>
    </row>
    <row r="20" spans="2:12" ht="18" customHeight="1">
      <c r="B20" s="325">
        <v>16</v>
      </c>
      <c r="C20" s="397" t="s">
        <v>284</v>
      </c>
      <c r="D20" s="322">
        <v>1399</v>
      </c>
      <c r="E20" s="323">
        <v>1</v>
      </c>
      <c r="F20" s="410">
        <v>1686</v>
      </c>
      <c r="G20" s="412" t="str">
        <f>VLOOKUP(D20,Fasce!$A$3:$B$8,2)</f>
        <v>Under 1400</v>
      </c>
      <c r="H20" s="321">
        <f t="shared" si="0"/>
        <v>1686</v>
      </c>
      <c r="I20" s="320">
        <f t="shared" si="1"/>
        <v>0.69204152249134954</v>
      </c>
      <c r="J20" s="319">
        <f t="shared" si="2"/>
        <v>7.03</v>
      </c>
      <c r="K20" s="318">
        <f t="shared" si="3"/>
        <v>7.7220415224913497</v>
      </c>
      <c r="L20" s="396"/>
    </row>
    <row r="21" spans="2:12" ht="18" customHeight="1" thickBot="1">
      <c r="B21" s="317">
        <v>17</v>
      </c>
      <c r="C21" s="316" t="s">
        <v>263</v>
      </c>
      <c r="D21" s="314">
        <v>1620</v>
      </c>
      <c r="E21" s="315">
        <v>1</v>
      </c>
      <c r="F21" s="411">
        <v>1726</v>
      </c>
      <c r="G21" s="413" t="str">
        <f>VLOOKUP(D21,Fasce!$A$3:$B$8,2)</f>
        <v>1600-1799</v>
      </c>
      <c r="H21" s="313">
        <f t="shared" si="0"/>
        <v>1726</v>
      </c>
      <c r="I21" s="312">
        <f t="shared" si="1"/>
        <v>0.17301038062283738</v>
      </c>
      <c r="J21" s="311">
        <f t="shared" si="2"/>
        <v>7.2</v>
      </c>
      <c r="K21" s="310">
        <f t="shared" si="3"/>
        <v>7.373010380622838</v>
      </c>
      <c r="L21" s="396"/>
    </row>
    <row r="22" spans="2:12" ht="13.5" thickBot="1">
      <c r="B22" s="308"/>
      <c r="C22" s="308"/>
      <c r="D22" s="308"/>
      <c r="E22" s="308"/>
      <c r="F22" s="308"/>
      <c r="G22" s="308"/>
      <c r="H22" s="308"/>
      <c r="I22" s="308"/>
      <c r="J22" s="308"/>
      <c r="K22" s="308"/>
    </row>
    <row r="23" spans="2:12">
      <c r="C23" s="300" t="s">
        <v>93</v>
      </c>
      <c r="D23" s="299"/>
    </row>
    <row r="24" spans="2:12">
      <c r="C24" s="307" t="s">
        <v>92</v>
      </c>
      <c r="D24" s="306"/>
    </row>
    <row r="25" spans="2:12">
      <c r="C25" s="298" t="s">
        <v>91</v>
      </c>
      <c r="D25" s="297">
        <v>50</v>
      </c>
    </row>
    <row r="26" spans="2:12">
      <c r="C26" s="305" t="s">
        <v>90</v>
      </c>
      <c r="D26" s="304">
        <v>30</v>
      </c>
    </row>
    <row r="27" spans="2:12" ht="13.5" thickBot="1">
      <c r="C27" s="303" t="s">
        <v>89</v>
      </c>
      <c r="D27" s="302">
        <v>10</v>
      </c>
    </row>
    <row r="28" spans="2:12" ht="13.5" thickBot="1">
      <c r="C28" s="301"/>
      <c r="D28" s="301"/>
    </row>
    <row r="29" spans="2:12">
      <c r="C29" s="300" t="s">
        <v>88</v>
      </c>
      <c r="D29" s="299"/>
    </row>
    <row r="30" spans="2:12">
      <c r="C30" s="298" t="s">
        <v>5</v>
      </c>
      <c r="D30" s="297">
        <f>MAX(B5:B21)</f>
        <v>17</v>
      </c>
    </row>
    <row r="31" spans="2:12" ht="26.25" thickBot="1">
      <c r="C31" s="296" t="s">
        <v>87</v>
      </c>
      <c r="D31" s="295">
        <f>MAX(H5:H21)</f>
        <v>7192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2.7109375" style="294" customWidth="1"/>
    <col min="2" max="2" width="6.28515625" style="294" customWidth="1"/>
    <col min="3" max="3" width="33.7109375" style="294" customWidth="1"/>
    <col min="4" max="4" width="8.7109375" style="294" customWidth="1"/>
    <col min="5" max="6" width="6.7109375" style="294" customWidth="1"/>
    <col min="7" max="7" width="12.7109375" style="294" customWidth="1"/>
    <col min="8" max="11" width="8.7109375" style="294" customWidth="1"/>
    <col min="12" max="12" width="9.140625" style="294"/>
    <col min="13" max="13" width="16.85546875" style="294" bestFit="1" customWidth="1"/>
    <col min="14" max="14" width="4.7109375" style="294" customWidth="1"/>
    <col min="15" max="16384" width="9.140625" style="294"/>
  </cols>
  <sheetData>
    <row r="1" spans="2:14" ht="27" thickBot="1">
      <c r="B1" s="357" t="s">
        <v>296</v>
      </c>
      <c r="C1" s="356"/>
      <c r="D1" s="356"/>
      <c r="E1" s="356"/>
      <c r="F1" s="356"/>
      <c r="G1" s="356"/>
      <c r="H1" s="356"/>
      <c r="I1" s="356"/>
      <c r="J1" s="356"/>
      <c r="K1" s="355"/>
      <c r="M1" s="354" t="s">
        <v>106</v>
      </c>
      <c r="N1" s="353"/>
    </row>
    <row r="2" spans="2:14" ht="16.5" thickBot="1">
      <c r="B2" s="351" t="s">
        <v>105</v>
      </c>
      <c r="C2" s="350"/>
      <c r="D2" s="350"/>
      <c r="E2" s="350"/>
      <c r="F2" s="352"/>
      <c r="G2" s="350"/>
      <c r="H2" s="351" t="s">
        <v>104</v>
      </c>
      <c r="I2" s="350"/>
      <c r="J2" s="350"/>
      <c r="K2" s="349"/>
      <c r="M2" s="348" t="s">
        <v>103</v>
      </c>
      <c r="N2" s="347">
        <v>50</v>
      </c>
    </row>
    <row r="3" spans="2:14" ht="15" customHeight="1" thickBot="1">
      <c r="B3" s="309"/>
      <c r="C3" s="308"/>
      <c r="D3" s="346"/>
      <c r="E3" s="346"/>
      <c r="F3" s="345"/>
      <c r="G3" s="408"/>
      <c r="H3" s="344" t="s">
        <v>102</v>
      </c>
      <c r="I3" s="343" t="s">
        <v>7</v>
      </c>
      <c r="J3" s="342" t="s">
        <v>7</v>
      </c>
      <c r="K3" s="341" t="s">
        <v>7</v>
      </c>
      <c r="M3" s="340" t="s">
        <v>101</v>
      </c>
      <c r="N3" s="339">
        <v>2</v>
      </c>
    </row>
    <row r="4" spans="2:14" ht="15" customHeight="1" thickBot="1">
      <c r="B4" s="338" t="s">
        <v>9</v>
      </c>
      <c r="C4" s="337" t="s">
        <v>100</v>
      </c>
      <c r="D4" s="337" t="s">
        <v>99</v>
      </c>
      <c r="E4" s="337" t="s">
        <v>98</v>
      </c>
      <c r="F4" s="336" t="s">
        <v>97</v>
      </c>
      <c r="G4" s="406" t="s">
        <v>6</v>
      </c>
      <c r="H4" s="335" t="s">
        <v>96</v>
      </c>
      <c r="I4" s="334" t="s">
        <v>24</v>
      </c>
      <c r="J4" s="333" t="s">
        <v>95</v>
      </c>
      <c r="K4" s="332" t="s">
        <v>94</v>
      </c>
    </row>
    <row r="5" spans="2:14" ht="18" customHeight="1">
      <c r="B5" s="331">
        <v>1</v>
      </c>
      <c r="C5" s="414" t="s">
        <v>289</v>
      </c>
      <c r="D5" s="329">
        <v>2113</v>
      </c>
      <c r="E5" s="330">
        <v>8.5</v>
      </c>
      <c r="F5" s="409">
        <v>1789</v>
      </c>
      <c r="G5" s="407" t="str">
        <f>VLOOKUP(D5,Fasce!$A$3:$B$8,2)</f>
        <v>Assoluta</v>
      </c>
      <c r="H5" s="328">
        <f t="shared" ref="H5:H22" si="0">F5*E5</f>
        <v>15206.5</v>
      </c>
      <c r="I5" s="320">
        <f>$N$2*(((MAX($B$5:$B$22)-B5+1)^$N$3)/(MAX($B$5:$B$22)^$N$3))</f>
        <v>50</v>
      </c>
      <c r="J5" s="327">
        <f>ROUND($D$27*H5/$D$32,2)</f>
        <v>30</v>
      </c>
      <c r="K5" s="326">
        <f t="shared" ref="K5:K22" si="1">SUM(I5:J5)</f>
        <v>80</v>
      </c>
      <c r="L5" s="396"/>
    </row>
    <row r="6" spans="2:14" ht="18" customHeight="1">
      <c r="B6" s="325">
        <v>2</v>
      </c>
      <c r="C6" s="397" t="s">
        <v>290</v>
      </c>
      <c r="D6" s="322">
        <v>2240</v>
      </c>
      <c r="E6" s="323">
        <v>8</v>
      </c>
      <c r="F6" s="410">
        <v>1806</v>
      </c>
      <c r="G6" s="412" t="str">
        <f>VLOOKUP(D6,Fasce!$A$3:$B$8,2)</f>
        <v>Assoluta</v>
      </c>
      <c r="H6" s="321">
        <f t="shared" si="0"/>
        <v>14448</v>
      </c>
      <c r="I6" s="320">
        <f>$N$2*(((MAX($B$5:$B$22)-B6+1)^$N$3)/(MAX($B$5:$B$22)^$N$3))</f>
        <v>44.598765432098766</v>
      </c>
      <c r="J6" s="319">
        <f>ROUND($D$27*H6/$D$32,2)</f>
        <v>28.5</v>
      </c>
      <c r="K6" s="318">
        <f t="shared" si="1"/>
        <v>73.098765432098759</v>
      </c>
      <c r="L6" s="396"/>
    </row>
    <row r="7" spans="2:14" ht="18" customHeight="1">
      <c r="B7" s="325">
        <v>3</v>
      </c>
      <c r="C7" s="415" t="s">
        <v>241</v>
      </c>
      <c r="D7" s="322">
        <v>1830</v>
      </c>
      <c r="E7" s="323">
        <v>7</v>
      </c>
      <c r="F7" s="410">
        <v>1720</v>
      </c>
      <c r="G7" s="412" t="str">
        <f>VLOOKUP(D7,Fasce!$A$3:$B$8,2)</f>
        <v>1800-2000</v>
      </c>
      <c r="H7" s="321">
        <f t="shared" si="0"/>
        <v>12040</v>
      </c>
      <c r="I7" s="320">
        <f t="shared" ref="I7:I21" si="2">$N$2*(((MAX($B$5:$B$22)-B7+1)^$N$3)/(MAX($B$5:$B$22)^$N$3))</f>
        <v>39.506172839506171</v>
      </c>
      <c r="J7" s="319">
        <f t="shared" ref="J7:J21" si="3">ROUND($D$27*H7/$D$32,2)</f>
        <v>23.75</v>
      </c>
      <c r="K7" s="318">
        <f t="shared" si="1"/>
        <v>63.256172839506171</v>
      </c>
      <c r="L7" s="396"/>
    </row>
    <row r="8" spans="2:14" ht="18" customHeight="1">
      <c r="B8" s="325">
        <v>4</v>
      </c>
      <c r="C8" s="397" t="s">
        <v>291</v>
      </c>
      <c r="D8" s="322">
        <v>1828</v>
      </c>
      <c r="E8" s="323">
        <v>6.5</v>
      </c>
      <c r="F8" s="410">
        <v>1763</v>
      </c>
      <c r="G8" s="412" t="str">
        <f>VLOOKUP(D8,Fasce!$A$3:$B$8,2)</f>
        <v>1800-2000</v>
      </c>
      <c r="H8" s="321">
        <f t="shared" si="0"/>
        <v>11459.5</v>
      </c>
      <c r="I8" s="320">
        <f t="shared" si="2"/>
        <v>34.722222222222221</v>
      </c>
      <c r="J8" s="319">
        <f t="shared" si="3"/>
        <v>22.61</v>
      </c>
      <c r="K8" s="318">
        <f t="shared" si="1"/>
        <v>57.332222222222221</v>
      </c>
      <c r="L8" s="396"/>
    </row>
    <row r="9" spans="2:14" ht="18" customHeight="1">
      <c r="B9" s="325">
        <v>5</v>
      </c>
      <c r="C9" s="397" t="s">
        <v>269</v>
      </c>
      <c r="D9" s="322">
        <v>2103</v>
      </c>
      <c r="E9" s="323">
        <v>5</v>
      </c>
      <c r="F9" s="410">
        <v>1723</v>
      </c>
      <c r="G9" s="412" t="str">
        <f>VLOOKUP(D9,Fasce!$A$3:$B$8,2)</f>
        <v>Assoluta</v>
      </c>
      <c r="H9" s="321">
        <f t="shared" si="0"/>
        <v>8615</v>
      </c>
      <c r="I9" s="320">
        <f t="shared" si="2"/>
        <v>30.246913580246915</v>
      </c>
      <c r="J9" s="319">
        <f t="shared" si="3"/>
        <v>17</v>
      </c>
      <c r="K9" s="318">
        <f t="shared" si="1"/>
        <v>47.246913580246911</v>
      </c>
      <c r="L9" s="396"/>
    </row>
    <row r="10" spans="2:14" ht="18" customHeight="1">
      <c r="B10" s="325">
        <v>6</v>
      </c>
      <c r="C10" s="415" t="s">
        <v>236</v>
      </c>
      <c r="D10" s="322">
        <v>1719</v>
      </c>
      <c r="E10" s="323">
        <v>5</v>
      </c>
      <c r="F10" s="410">
        <v>1722</v>
      </c>
      <c r="G10" s="412" t="str">
        <f>VLOOKUP(D10,Fasce!$A$3:$B$8,2)</f>
        <v>1600-1799</v>
      </c>
      <c r="H10" s="321">
        <f t="shared" si="0"/>
        <v>8610</v>
      </c>
      <c r="I10" s="320">
        <f t="shared" si="2"/>
        <v>26.080246913580247</v>
      </c>
      <c r="J10" s="319">
        <f t="shared" si="3"/>
        <v>16.989999999999998</v>
      </c>
      <c r="K10" s="318">
        <f t="shared" si="1"/>
        <v>43.070246913580249</v>
      </c>
      <c r="L10" s="396"/>
    </row>
    <row r="11" spans="2:14" ht="18" customHeight="1">
      <c r="B11" s="325">
        <v>7</v>
      </c>
      <c r="C11" s="397" t="s">
        <v>228</v>
      </c>
      <c r="D11" s="322">
        <v>1725</v>
      </c>
      <c r="E11" s="323">
        <v>5</v>
      </c>
      <c r="F11" s="410">
        <v>1586</v>
      </c>
      <c r="G11" s="412" t="str">
        <f>VLOOKUP(D11,Fasce!$A$3:$B$8,2)</f>
        <v>1600-1799</v>
      </c>
      <c r="H11" s="321">
        <f t="shared" si="0"/>
        <v>7930</v>
      </c>
      <c r="I11" s="320">
        <f t="shared" si="2"/>
        <v>22.222222222222221</v>
      </c>
      <c r="J11" s="319">
        <f t="shared" si="3"/>
        <v>15.64</v>
      </c>
      <c r="K11" s="318">
        <f t="shared" si="1"/>
        <v>37.862222222222222</v>
      </c>
      <c r="L11" s="396"/>
    </row>
    <row r="12" spans="2:14" ht="18" customHeight="1">
      <c r="B12" s="325">
        <v>8</v>
      </c>
      <c r="C12" s="397" t="s">
        <v>232</v>
      </c>
      <c r="D12" s="322">
        <v>1694</v>
      </c>
      <c r="E12" s="323">
        <v>4.5</v>
      </c>
      <c r="F12" s="410">
        <v>1831</v>
      </c>
      <c r="G12" s="412" t="str">
        <f>VLOOKUP(D12,Fasce!$A$3:$B$8,2)</f>
        <v>1600-1799</v>
      </c>
      <c r="H12" s="321">
        <f t="shared" si="0"/>
        <v>8239.5</v>
      </c>
      <c r="I12" s="320">
        <f t="shared" si="2"/>
        <v>18.672839506172838</v>
      </c>
      <c r="J12" s="319">
        <f t="shared" si="3"/>
        <v>16.260000000000002</v>
      </c>
      <c r="K12" s="318">
        <f t="shared" si="1"/>
        <v>34.93283950617284</v>
      </c>
      <c r="L12" s="396"/>
    </row>
    <row r="13" spans="2:14" ht="18" customHeight="1">
      <c r="B13" s="325">
        <v>9</v>
      </c>
      <c r="C13" s="415" t="s">
        <v>292</v>
      </c>
      <c r="D13" s="322">
        <v>1556</v>
      </c>
      <c r="E13" s="323">
        <v>4</v>
      </c>
      <c r="F13" s="410">
        <v>1735</v>
      </c>
      <c r="G13" s="412" t="str">
        <f>VLOOKUP(D13,Fasce!$A$3:$B$8,2)</f>
        <v>1400-1599</v>
      </c>
      <c r="H13" s="321">
        <f t="shared" si="0"/>
        <v>6940</v>
      </c>
      <c r="I13" s="320">
        <f t="shared" si="2"/>
        <v>15.432098765432098</v>
      </c>
      <c r="J13" s="319">
        <f t="shared" si="3"/>
        <v>13.69</v>
      </c>
      <c r="K13" s="318">
        <f t="shared" si="1"/>
        <v>29.122098765432099</v>
      </c>
      <c r="L13" s="396"/>
    </row>
    <row r="14" spans="2:14" ht="18" customHeight="1">
      <c r="B14" s="325">
        <v>10</v>
      </c>
      <c r="C14" s="415" t="s">
        <v>288</v>
      </c>
      <c r="D14" s="322">
        <v>1399</v>
      </c>
      <c r="E14" s="323">
        <v>4</v>
      </c>
      <c r="F14" s="410">
        <v>1740</v>
      </c>
      <c r="G14" s="412" t="str">
        <f>VLOOKUP(D14,Fasce!$A$3:$B$8,2)</f>
        <v>Under 1400</v>
      </c>
      <c r="H14" s="321">
        <f t="shared" si="0"/>
        <v>6960</v>
      </c>
      <c r="I14" s="320">
        <f t="shared" si="2"/>
        <v>12.5</v>
      </c>
      <c r="J14" s="319">
        <f t="shared" si="3"/>
        <v>13.73</v>
      </c>
      <c r="K14" s="318">
        <f t="shared" si="1"/>
        <v>26.23</v>
      </c>
      <c r="L14" s="396"/>
    </row>
    <row r="15" spans="2:14" ht="18" customHeight="1">
      <c r="B15" s="325">
        <v>11</v>
      </c>
      <c r="C15" s="397" t="s">
        <v>231</v>
      </c>
      <c r="D15" s="322">
        <v>1530</v>
      </c>
      <c r="E15" s="323">
        <v>4</v>
      </c>
      <c r="F15" s="410">
        <v>1634</v>
      </c>
      <c r="G15" s="412" t="str">
        <f>VLOOKUP(D15,Fasce!$A$3:$B$8,2)</f>
        <v>1400-1599</v>
      </c>
      <c r="H15" s="321">
        <f t="shared" si="0"/>
        <v>6536</v>
      </c>
      <c r="I15" s="320">
        <f t="shared" si="2"/>
        <v>9.8765432098765427</v>
      </c>
      <c r="J15" s="319">
        <f t="shared" si="3"/>
        <v>12.89</v>
      </c>
      <c r="K15" s="318">
        <f t="shared" si="1"/>
        <v>22.766543209876545</v>
      </c>
      <c r="L15" s="396"/>
    </row>
    <row r="16" spans="2:14" ht="18" customHeight="1">
      <c r="B16" s="325">
        <v>12</v>
      </c>
      <c r="C16" s="397" t="s">
        <v>247</v>
      </c>
      <c r="D16" s="322">
        <v>1562</v>
      </c>
      <c r="E16" s="323">
        <v>4</v>
      </c>
      <c r="F16" s="410">
        <v>1632</v>
      </c>
      <c r="G16" s="412" t="str">
        <f>VLOOKUP(D16,Fasce!$A$3:$B$8,2)</f>
        <v>1400-1599</v>
      </c>
      <c r="H16" s="321">
        <f t="shared" si="0"/>
        <v>6528</v>
      </c>
      <c r="I16" s="320">
        <f t="shared" si="2"/>
        <v>7.5617283950617287</v>
      </c>
      <c r="J16" s="319">
        <f t="shared" si="3"/>
        <v>12.88</v>
      </c>
      <c r="K16" s="318">
        <f t="shared" si="1"/>
        <v>20.44172839506173</v>
      </c>
      <c r="L16" s="396"/>
    </row>
    <row r="17" spans="2:12" ht="18" customHeight="1">
      <c r="B17" s="325">
        <v>13</v>
      </c>
      <c r="C17" s="397" t="s">
        <v>264</v>
      </c>
      <c r="D17" s="322">
        <v>1755</v>
      </c>
      <c r="E17" s="323">
        <v>4</v>
      </c>
      <c r="F17" s="410">
        <v>1622</v>
      </c>
      <c r="G17" s="412" t="str">
        <f>VLOOKUP(D17,Fasce!$A$3:$B$8,2)</f>
        <v>1600-1799</v>
      </c>
      <c r="H17" s="321">
        <f t="shared" si="0"/>
        <v>6488</v>
      </c>
      <c r="I17" s="320">
        <f t="shared" si="2"/>
        <v>5.5555555555555554</v>
      </c>
      <c r="J17" s="319">
        <f t="shared" si="3"/>
        <v>12.8</v>
      </c>
      <c r="K17" s="318">
        <f t="shared" si="1"/>
        <v>18.355555555555554</v>
      </c>
      <c r="L17" s="396"/>
    </row>
    <row r="18" spans="2:12" ht="18" customHeight="1">
      <c r="B18" s="325">
        <v>14</v>
      </c>
      <c r="C18" s="397" t="s">
        <v>295</v>
      </c>
      <c r="D18" s="322">
        <v>1399</v>
      </c>
      <c r="E18" s="323">
        <v>4</v>
      </c>
      <c r="F18" s="410">
        <v>1553</v>
      </c>
      <c r="G18" s="412" t="str">
        <f>VLOOKUP(D18,Fasce!$A$3:$B$8,2)</f>
        <v>Under 1400</v>
      </c>
      <c r="H18" s="321">
        <f t="shared" si="0"/>
        <v>6212</v>
      </c>
      <c r="I18" s="320">
        <f t="shared" si="2"/>
        <v>3.8580246913580245</v>
      </c>
      <c r="J18" s="319">
        <f t="shared" si="3"/>
        <v>12.26</v>
      </c>
      <c r="K18" s="318">
        <f t="shared" si="1"/>
        <v>16.118024691358023</v>
      </c>
      <c r="L18" s="396"/>
    </row>
    <row r="19" spans="2:12" ht="18" customHeight="1">
      <c r="B19" s="325">
        <v>15</v>
      </c>
      <c r="C19" s="397" t="s">
        <v>226</v>
      </c>
      <c r="D19" s="322">
        <v>1399</v>
      </c>
      <c r="E19" s="323">
        <v>3</v>
      </c>
      <c r="F19" s="410">
        <v>1674</v>
      </c>
      <c r="G19" s="412" t="str">
        <f>VLOOKUP(D19,Fasce!$A$3:$B$8,2)</f>
        <v>Under 1400</v>
      </c>
      <c r="H19" s="321">
        <f t="shared" si="0"/>
        <v>5022</v>
      </c>
      <c r="I19" s="320">
        <f t="shared" si="2"/>
        <v>2.4691358024691357</v>
      </c>
      <c r="J19" s="319">
        <f t="shared" si="3"/>
        <v>9.91</v>
      </c>
      <c r="K19" s="318">
        <f t="shared" si="1"/>
        <v>12.379135802469136</v>
      </c>
      <c r="L19" s="396"/>
    </row>
    <row r="20" spans="2:12" ht="18" customHeight="1">
      <c r="B20" s="325">
        <v>16</v>
      </c>
      <c r="C20" s="397" t="s">
        <v>278</v>
      </c>
      <c r="D20" s="322">
        <v>1653</v>
      </c>
      <c r="E20" s="323">
        <v>1.5</v>
      </c>
      <c r="F20" s="410">
        <v>1616</v>
      </c>
      <c r="G20" s="412" t="str">
        <f>VLOOKUP(D20,Fasce!$A$3:$B$8,2)</f>
        <v>1600-1799</v>
      </c>
      <c r="H20" s="321">
        <f t="shared" si="0"/>
        <v>2424</v>
      </c>
      <c r="I20" s="320">
        <f t="shared" si="2"/>
        <v>1.3888888888888888</v>
      </c>
      <c r="J20" s="319">
        <f t="shared" si="3"/>
        <v>4.78</v>
      </c>
      <c r="K20" s="318">
        <f t="shared" si="1"/>
        <v>6.1688888888888886</v>
      </c>
      <c r="L20" s="396"/>
    </row>
    <row r="21" spans="2:12" ht="18" customHeight="1">
      <c r="B21" s="325">
        <v>17</v>
      </c>
      <c r="C21" s="397" t="s">
        <v>281</v>
      </c>
      <c r="D21" s="322">
        <v>1399</v>
      </c>
      <c r="E21" s="323">
        <v>1.5</v>
      </c>
      <c r="F21" s="410">
        <v>1619</v>
      </c>
      <c r="G21" s="412" t="str">
        <f>VLOOKUP(D21,Fasce!$A$3:$B$8,2)</f>
        <v>Under 1400</v>
      </c>
      <c r="H21" s="321">
        <f t="shared" si="0"/>
        <v>2428.5</v>
      </c>
      <c r="I21" s="320">
        <f t="shared" si="2"/>
        <v>0.61728395061728392</v>
      </c>
      <c r="J21" s="319">
        <f t="shared" si="3"/>
        <v>4.79</v>
      </c>
      <c r="K21" s="318">
        <f t="shared" si="1"/>
        <v>5.4072839506172841</v>
      </c>
      <c r="L21" s="396"/>
    </row>
    <row r="22" spans="2:12" ht="18" customHeight="1" thickBot="1">
      <c r="B22" s="317">
        <v>18</v>
      </c>
      <c r="C22" s="316" t="s">
        <v>293</v>
      </c>
      <c r="D22" s="314">
        <v>1399</v>
      </c>
      <c r="E22" s="315">
        <v>1.5</v>
      </c>
      <c r="F22" s="411">
        <v>1538</v>
      </c>
      <c r="G22" s="413" t="str">
        <f>VLOOKUP(D22,Fasce!$A$3:$B$8,2)</f>
        <v>Under 1400</v>
      </c>
      <c r="H22" s="313">
        <f t="shared" si="0"/>
        <v>2307</v>
      </c>
      <c r="I22" s="312">
        <f>$N$2*(((MAX($B$5:$B$22)-B22+1)^$N$3)/(MAX($B$5:$B$22)^$N$3))</f>
        <v>0.15432098765432098</v>
      </c>
      <c r="J22" s="311">
        <f>ROUND($D$27*H22/$D$32,2)</f>
        <v>4.55</v>
      </c>
      <c r="K22" s="310">
        <f t="shared" si="1"/>
        <v>4.7043209876543211</v>
      </c>
      <c r="L22" s="396"/>
    </row>
    <row r="23" spans="2:12" ht="13.5" thickBot="1">
      <c r="B23" s="308"/>
      <c r="C23" s="308"/>
      <c r="D23" s="308"/>
      <c r="E23" s="308"/>
      <c r="F23" s="308"/>
      <c r="G23" s="308"/>
      <c r="H23" s="308"/>
      <c r="I23" s="308"/>
      <c r="J23" s="308"/>
      <c r="K23" s="308"/>
    </row>
    <row r="24" spans="2:12">
      <c r="C24" s="300" t="s">
        <v>93</v>
      </c>
      <c r="D24" s="299"/>
    </row>
    <row r="25" spans="2:12">
      <c r="C25" s="307" t="s">
        <v>92</v>
      </c>
      <c r="D25" s="306"/>
    </row>
    <row r="26" spans="2:12">
      <c r="C26" s="298" t="s">
        <v>91</v>
      </c>
      <c r="D26" s="297">
        <v>50</v>
      </c>
    </row>
    <row r="27" spans="2:12">
      <c r="C27" s="305" t="s">
        <v>90</v>
      </c>
      <c r="D27" s="304">
        <v>30</v>
      </c>
    </row>
    <row r="28" spans="2:12" ht="13.5" thickBot="1">
      <c r="C28" s="303" t="s">
        <v>89</v>
      </c>
      <c r="D28" s="302">
        <v>10</v>
      </c>
    </row>
    <row r="29" spans="2:12" ht="13.5" thickBot="1">
      <c r="C29" s="301"/>
      <c r="D29" s="301"/>
    </row>
    <row r="30" spans="2:12">
      <c r="C30" s="300" t="s">
        <v>88</v>
      </c>
      <c r="D30" s="299"/>
    </row>
    <row r="31" spans="2:12">
      <c r="C31" s="298" t="s">
        <v>5</v>
      </c>
      <c r="D31" s="297">
        <f>MAX(B5:B22)</f>
        <v>18</v>
      </c>
    </row>
    <row r="32" spans="2:12" ht="26.25" thickBot="1">
      <c r="C32" s="296" t="s">
        <v>87</v>
      </c>
      <c r="D32" s="295">
        <f>MAX(H5:H22)</f>
        <v>15206.5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Tabellone</vt:lpstr>
      <vt:lpstr>Anagrafica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Fasce</vt:lpstr>
      <vt:lpstr>Regolamento</vt:lpstr>
    </vt:vector>
  </TitlesOfParts>
  <Company>ooooo ooooo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User</cp:lastModifiedBy>
  <cp:lastPrinted>2019-09-30T13:53:21Z</cp:lastPrinted>
  <dcterms:created xsi:type="dcterms:W3CDTF">2009-05-21T02:18:24Z</dcterms:created>
  <dcterms:modified xsi:type="dcterms:W3CDTF">2025-12-19T17:59:52Z</dcterms:modified>
</cp:coreProperties>
</file>